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Organisation\Formblätter\Formblätter 2019\allgemeine\"/>
    </mc:Choice>
  </mc:AlternateContent>
  <workbookProtection lockStructure="1"/>
  <bookViews>
    <workbookView xWindow="120" yWindow="75" windowWidth="28515" windowHeight="12600"/>
  </bookViews>
  <sheets>
    <sheet name="Übersicht" sheetId="1" r:id="rId1"/>
    <sheet name="lfd. Nr. 1" sheetId="2" r:id="rId2"/>
    <sheet name="lfd. Nr. 2" sheetId="4" r:id="rId3"/>
    <sheet name="lfd. Nr. 3" sheetId="5" r:id="rId4"/>
    <sheet name="lfd. Nr. 4" sheetId="6" r:id="rId5"/>
    <sheet name="lfd. Nr. 5" sheetId="7" r:id="rId6"/>
    <sheet name="lfd. Nr. 6" sheetId="8" r:id="rId7"/>
    <sheet name="lfd. Nr. 7" sheetId="9" r:id="rId8"/>
    <sheet name="lfd. Nr. 8" sheetId="10" r:id="rId9"/>
    <sheet name="lfd. Nr. 9" sheetId="12" r:id="rId10"/>
    <sheet name="lfd. Nr. 10" sheetId="14" r:id="rId11"/>
  </sheets>
  <calcPr calcId="162913"/>
</workbook>
</file>

<file path=xl/calcChain.xml><?xml version="1.0" encoding="utf-8"?>
<calcChain xmlns="http://schemas.openxmlformats.org/spreadsheetml/2006/main">
  <c r="F13" i="1" l="1"/>
  <c r="B7" i="4" s="1"/>
  <c r="F14" i="1"/>
  <c r="B7" i="5" s="1"/>
  <c r="F15" i="1"/>
  <c r="B7" i="6" s="1"/>
  <c r="F16" i="1"/>
  <c r="B7" i="7" s="1"/>
  <c r="F17" i="1"/>
  <c r="B7" i="8" s="1"/>
  <c r="F18" i="1"/>
  <c r="B7" i="9" s="1"/>
  <c r="F19" i="1"/>
  <c r="B7" i="10" s="1"/>
  <c r="F20" i="1"/>
  <c r="B7" i="12" s="1"/>
  <c r="F21" i="1"/>
  <c r="B7" i="14" s="1"/>
  <c r="F12" i="1"/>
  <c r="B7" i="2" s="1"/>
  <c r="B11" i="14"/>
  <c r="B10" i="14"/>
  <c r="B5" i="14"/>
  <c r="B6" i="14" s="1"/>
  <c r="B4" i="14"/>
  <c r="A17" i="14" s="1"/>
  <c r="B3" i="14"/>
  <c r="B2" i="14"/>
  <c r="B13" i="14"/>
  <c r="B11" i="12"/>
  <c r="B10" i="12"/>
  <c r="B5" i="12"/>
  <c r="B4" i="12"/>
  <c r="A17" i="12" s="1"/>
  <c r="B3" i="12"/>
  <c r="B2" i="12"/>
  <c r="B13" i="12"/>
  <c r="B11" i="10"/>
  <c r="B10" i="10"/>
  <c r="B5" i="10"/>
  <c r="B4" i="10"/>
  <c r="A17" i="10" s="1"/>
  <c r="B3" i="10"/>
  <c r="B2" i="10"/>
  <c r="B13" i="10"/>
  <c r="B11" i="9"/>
  <c r="B10" i="9"/>
  <c r="B5" i="9"/>
  <c r="B4" i="9"/>
  <c r="B3" i="9"/>
  <c r="B2" i="9"/>
  <c r="B13" i="9"/>
  <c r="B11" i="8"/>
  <c r="B10" i="8"/>
  <c r="B5" i="8"/>
  <c r="B6" i="8" s="1"/>
  <c r="B4" i="8"/>
  <c r="B3" i="8"/>
  <c r="B2" i="8"/>
  <c r="B11" i="7"/>
  <c r="B10" i="7"/>
  <c r="B5" i="7"/>
  <c r="B6" i="7" s="1"/>
  <c r="B4" i="7"/>
  <c r="A17" i="7" s="1"/>
  <c r="B3" i="7"/>
  <c r="B2" i="7"/>
  <c r="B13" i="8"/>
  <c r="B13" i="7"/>
  <c r="B11" i="6"/>
  <c r="B10" i="6"/>
  <c r="B5" i="6"/>
  <c r="B6" i="6" s="1"/>
  <c r="B4" i="6"/>
  <c r="B3" i="6"/>
  <c r="B2" i="6"/>
  <c r="B13" i="6"/>
  <c r="B13" i="5"/>
  <c r="B11" i="5"/>
  <c r="B10" i="5"/>
  <c r="B5" i="5"/>
  <c r="B6" i="5" s="1"/>
  <c r="B4" i="5"/>
  <c r="A17" i="5" s="1"/>
  <c r="B3" i="5"/>
  <c r="B2" i="5"/>
  <c r="G14" i="1"/>
  <c r="O14" i="1" s="1"/>
  <c r="H14" i="1"/>
  <c r="I14" i="1"/>
  <c r="G15" i="1"/>
  <c r="L15" i="1" s="1"/>
  <c r="H15" i="1"/>
  <c r="I15" i="1"/>
  <c r="G16" i="1"/>
  <c r="O16" i="1" s="1"/>
  <c r="H16" i="1"/>
  <c r="I16" i="1"/>
  <c r="G17" i="1"/>
  <c r="L17" i="1" s="1"/>
  <c r="H17" i="1"/>
  <c r="I17" i="1"/>
  <c r="G18" i="1"/>
  <c r="L18" i="1" s="1"/>
  <c r="H18" i="1"/>
  <c r="I18" i="1"/>
  <c r="G19" i="1"/>
  <c r="O19" i="1" s="1"/>
  <c r="H19" i="1"/>
  <c r="I19" i="1"/>
  <c r="G20" i="1"/>
  <c r="L20" i="1" s="1"/>
  <c r="H20" i="1"/>
  <c r="I20" i="1"/>
  <c r="G21" i="1"/>
  <c r="L21" i="1" s="1"/>
  <c r="H21" i="1"/>
  <c r="I21" i="1"/>
  <c r="G13" i="1"/>
  <c r="L13" i="1" s="1"/>
  <c r="H13" i="1"/>
  <c r="I13" i="1"/>
  <c r="B11" i="4"/>
  <c r="B10" i="4"/>
  <c r="B5" i="4"/>
  <c r="B4" i="4"/>
  <c r="B3" i="4"/>
  <c r="B2" i="4"/>
  <c r="B13" i="4"/>
  <c r="O13" i="1" l="1"/>
  <c r="B8" i="4"/>
  <c r="A22" i="4" s="1"/>
  <c r="D22" i="4" s="1"/>
  <c r="C17" i="14"/>
  <c r="J13" i="1"/>
  <c r="B12" i="4"/>
  <c r="B9" i="12"/>
  <c r="B17" i="12" s="1"/>
  <c r="B9" i="10"/>
  <c r="B17" i="10" s="1"/>
  <c r="C17" i="5"/>
  <c r="B12" i="14"/>
  <c r="B6" i="12"/>
  <c r="A18" i="12"/>
  <c r="B12" i="12"/>
  <c r="B9" i="14"/>
  <c r="B17" i="14" s="1"/>
  <c r="B12" i="10"/>
  <c r="B9" i="9"/>
  <c r="B17" i="9" s="1"/>
  <c r="B6" i="10"/>
  <c r="B9" i="4"/>
  <c r="B17" i="4" s="1"/>
  <c r="B12" i="5"/>
  <c r="B8" i="14"/>
  <c r="A37" i="14" s="1"/>
  <c r="B8" i="12"/>
  <c r="A21" i="12" s="1"/>
  <c r="B8" i="10"/>
  <c r="A34" i="10" s="1"/>
  <c r="D34" i="10" s="1"/>
  <c r="J19" i="1"/>
  <c r="J18" i="1"/>
  <c r="O18" i="1"/>
  <c r="B8" i="9"/>
  <c r="A21" i="9" s="1"/>
  <c r="O17" i="1"/>
  <c r="B8" i="8"/>
  <c r="A42" i="8" s="1"/>
  <c r="D42" i="8" s="1"/>
  <c r="J17" i="1"/>
  <c r="B8" i="7"/>
  <c r="A24" i="7" s="1"/>
  <c r="D24" i="7" s="1"/>
  <c r="C17" i="7"/>
  <c r="C17" i="12"/>
  <c r="C17" i="10"/>
  <c r="A18" i="14"/>
  <c r="D18" i="14" s="1"/>
  <c r="D17" i="14"/>
  <c r="D17" i="12"/>
  <c r="A18" i="10"/>
  <c r="D18" i="10" s="1"/>
  <c r="D17" i="10"/>
  <c r="B12" i="9"/>
  <c r="B6" i="9"/>
  <c r="A17" i="9"/>
  <c r="C17" i="9" s="1"/>
  <c r="A18" i="9"/>
  <c r="B12" i="8"/>
  <c r="B9" i="8"/>
  <c r="B17" i="8" s="1"/>
  <c r="B12" i="7"/>
  <c r="B9" i="7"/>
  <c r="B17" i="7" s="1"/>
  <c r="O21" i="1"/>
  <c r="J21" i="1"/>
  <c r="L19" i="1"/>
  <c r="O15" i="1"/>
  <c r="B8" i="6"/>
  <c r="A27" i="6" s="1"/>
  <c r="D27" i="6" s="1"/>
  <c r="J15" i="1"/>
  <c r="J14" i="1"/>
  <c r="B8" i="5"/>
  <c r="A41" i="5" s="1"/>
  <c r="D41" i="5" s="1"/>
  <c r="A17" i="8"/>
  <c r="C17" i="8" s="1"/>
  <c r="A18" i="8"/>
  <c r="D18" i="8" s="1"/>
  <c r="A18" i="7"/>
  <c r="D17" i="7"/>
  <c r="O20" i="1"/>
  <c r="J16" i="1"/>
  <c r="L16" i="1"/>
  <c r="J20" i="1"/>
  <c r="B12" i="6"/>
  <c r="B9" i="6"/>
  <c r="B17" i="6" s="1"/>
  <c r="A17" i="6"/>
  <c r="C17" i="6" s="1"/>
  <c r="A18" i="6"/>
  <c r="L14" i="1"/>
  <c r="A18" i="5"/>
  <c r="D17" i="5"/>
  <c r="B9" i="5"/>
  <c r="B17" i="5" s="1"/>
  <c r="A36" i="4"/>
  <c r="B6" i="4"/>
  <c r="A18" i="4"/>
  <c r="D18" i="4" s="1"/>
  <c r="A32" i="4"/>
  <c r="D32" i="4" s="1"/>
  <c r="A42" i="4"/>
  <c r="A40" i="4"/>
  <c r="A26" i="4"/>
  <c r="D26" i="4" s="1"/>
  <c r="A20" i="4"/>
  <c r="A28" i="4"/>
  <c r="D28" i="4" s="1"/>
  <c r="A17" i="4"/>
  <c r="A19" i="4"/>
  <c r="A21" i="4"/>
  <c r="D21" i="4" s="1"/>
  <c r="A27" i="4"/>
  <c r="D27" i="4" s="1"/>
  <c r="A29" i="4"/>
  <c r="D29" i="4" s="1"/>
  <c r="A35" i="4"/>
  <c r="D35" i="4" s="1"/>
  <c r="A37" i="4"/>
  <c r="D37" i="4" s="1"/>
  <c r="B13" i="2"/>
  <c r="B11" i="2"/>
  <c r="B10" i="2"/>
  <c r="B5" i="2"/>
  <c r="B4" i="2"/>
  <c r="B3" i="2"/>
  <c r="B2" i="2"/>
  <c r="D18" i="7" l="1"/>
  <c r="A33" i="4"/>
  <c r="D33" i="4" s="1"/>
  <c r="A25" i="4"/>
  <c r="D25" i="4" s="1"/>
  <c r="A41" i="4"/>
  <c r="D41" i="4" s="1"/>
  <c r="A30" i="4"/>
  <c r="D30" i="4" s="1"/>
  <c r="A34" i="4"/>
  <c r="B34" i="4" s="1"/>
  <c r="A39" i="4"/>
  <c r="D39" i="4" s="1"/>
  <c r="A31" i="4"/>
  <c r="D31" i="4" s="1"/>
  <c r="A23" i="4"/>
  <c r="D23" i="4" s="1"/>
  <c r="A38" i="4"/>
  <c r="D38" i="4" s="1"/>
  <c r="A24" i="4"/>
  <c r="D24" i="4" s="1"/>
  <c r="C41" i="4"/>
  <c r="C34" i="4"/>
  <c r="D34" i="4"/>
  <c r="C42" i="4"/>
  <c r="D42" i="4"/>
  <c r="A24" i="5"/>
  <c r="D24" i="5" s="1"/>
  <c r="C40" i="4"/>
  <c r="D40" i="4"/>
  <c r="C36" i="4"/>
  <c r="D36" i="4"/>
  <c r="C37" i="14"/>
  <c r="D37" i="14"/>
  <c r="A19" i="8"/>
  <c r="A19" i="12"/>
  <c r="C19" i="12" s="1"/>
  <c r="A38" i="5"/>
  <c r="A22" i="6"/>
  <c r="A22" i="12"/>
  <c r="A26" i="14"/>
  <c r="B18" i="12"/>
  <c r="A38" i="10"/>
  <c r="A36" i="9"/>
  <c r="A25" i="10"/>
  <c r="D25" i="10" s="1"/>
  <c r="A41" i="12"/>
  <c r="D41" i="12" s="1"/>
  <c r="A24" i="14"/>
  <c r="A32" i="10"/>
  <c r="A32" i="7"/>
  <c r="A20" i="9"/>
  <c r="A38" i="12"/>
  <c r="A40" i="12"/>
  <c r="A33" i="12"/>
  <c r="D33" i="12" s="1"/>
  <c r="A22" i="9"/>
  <c r="A21" i="10"/>
  <c r="A38" i="9"/>
  <c r="A33" i="10"/>
  <c r="D33" i="10" s="1"/>
  <c r="A24" i="12"/>
  <c r="A34" i="12"/>
  <c r="A25" i="12"/>
  <c r="D25" i="12" s="1"/>
  <c r="A35" i="5"/>
  <c r="A22" i="10"/>
  <c r="A20" i="12"/>
  <c r="A34" i="14"/>
  <c r="A40" i="8"/>
  <c r="A28" i="10"/>
  <c r="A32" i="12"/>
  <c r="A26" i="12"/>
  <c r="D26" i="12" s="1"/>
  <c r="A30" i="14"/>
  <c r="A36" i="8"/>
  <c r="A19" i="9"/>
  <c r="B19" i="9" s="1"/>
  <c r="K18" i="1" s="1"/>
  <c r="A28" i="12"/>
  <c r="D28" i="12" s="1"/>
  <c r="A22" i="5"/>
  <c r="A39" i="9"/>
  <c r="D39" i="9" s="1"/>
  <c r="A30" i="10"/>
  <c r="A36" i="12"/>
  <c r="A30" i="12"/>
  <c r="A42" i="12"/>
  <c r="D42" i="12" s="1"/>
  <c r="A39" i="14"/>
  <c r="D39" i="14" s="1"/>
  <c r="A22" i="8"/>
  <c r="A40" i="5"/>
  <c r="A33" i="8"/>
  <c r="A31" i="9"/>
  <c r="D31" i="9" s="1"/>
  <c r="A36" i="10"/>
  <c r="D36" i="10" s="1"/>
  <c r="A20" i="10"/>
  <c r="A40" i="10"/>
  <c r="D40" i="10" s="1"/>
  <c r="A24" i="10"/>
  <c r="A26" i="10"/>
  <c r="A41" i="10"/>
  <c r="D41" i="10" s="1"/>
  <c r="A19" i="5"/>
  <c r="C18" i="12"/>
  <c r="D18" i="12" s="1"/>
  <c r="A40" i="14"/>
  <c r="B41" i="5"/>
  <c r="C41" i="5"/>
  <c r="A42" i="5"/>
  <c r="A31" i="5"/>
  <c r="A29" i="5"/>
  <c r="A32" i="5"/>
  <c r="A23" i="5"/>
  <c r="A26" i="5"/>
  <c r="A34" i="5"/>
  <c r="A37" i="5"/>
  <c r="A36" i="5"/>
  <c r="D36" i="5" s="1"/>
  <c r="A20" i="5"/>
  <c r="A21" i="5"/>
  <c r="A28" i="5"/>
  <c r="B28" i="5" s="1"/>
  <c r="A30" i="5"/>
  <c r="D30" i="5" s="1"/>
  <c r="A39" i="5"/>
  <c r="A35" i="14"/>
  <c r="D35" i="14" s="1"/>
  <c r="C21" i="12"/>
  <c r="D21" i="12" s="1"/>
  <c r="B12" i="2"/>
  <c r="A40" i="7"/>
  <c r="D40" i="7" s="1"/>
  <c r="A30" i="7"/>
  <c r="D30" i="7" s="1"/>
  <c r="A34" i="7"/>
  <c r="D34" i="7" s="1"/>
  <c r="D17" i="9"/>
  <c r="A36" i="14"/>
  <c r="A20" i="14"/>
  <c r="A19" i="14"/>
  <c r="B37" i="14"/>
  <c r="A42" i="14"/>
  <c r="A38" i="14"/>
  <c r="D38" i="14" s="1"/>
  <c r="A22" i="14"/>
  <c r="A29" i="14"/>
  <c r="A23" i="14"/>
  <c r="D23" i="14" s="1"/>
  <c r="A41" i="14"/>
  <c r="D41" i="14" s="1"/>
  <c r="A28" i="14"/>
  <c r="A21" i="14"/>
  <c r="D21" i="14" s="1"/>
  <c r="A25" i="14"/>
  <c r="D25" i="14" s="1"/>
  <c r="A31" i="14"/>
  <c r="D31" i="14" s="1"/>
  <c r="A32" i="14"/>
  <c r="A33" i="14"/>
  <c r="D33" i="14" s="1"/>
  <c r="A27" i="14"/>
  <c r="D27" i="14" s="1"/>
  <c r="A27" i="12"/>
  <c r="D27" i="12" s="1"/>
  <c r="A29" i="12"/>
  <c r="D29" i="12" s="1"/>
  <c r="A31" i="12"/>
  <c r="D31" i="12" s="1"/>
  <c r="A35" i="12"/>
  <c r="D35" i="12" s="1"/>
  <c r="A37" i="12"/>
  <c r="D37" i="12" s="1"/>
  <c r="A39" i="12"/>
  <c r="D39" i="12" s="1"/>
  <c r="A23" i="12"/>
  <c r="D23" i="12" s="1"/>
  <c r="A31" i="10"/>
  <c r="D31" i="10" s="1"/>
  <c r="A23" i="10"/>
  <c r="D23" i="10" s="1"/>
  <c r="A39" i="10"/>
  <c r="D39" i="10" s="1"/>
  <c r="A27" i="10"/>
  <c r="D27" i="10" s="1"/>
  <c r="A42" i="10"/>
  <c r="D42" i="10" s="1"/>
  <c r="A35" i="10"/>
  <c r="D35" i="10" s="1"/>
  <c r="A19" i="10"/>
  <c r="A37" i="10"/>
  <c r="D37" i="10" s="1"/>
  <c r="A29" i="10"/>
  <c r="D29" i="10" s="1"/>
  <c r="C21" i="9"/>
  <c r="D21" i="9" s="1"/>
  <c r="A25" i="9"/>
  <c r="A33" i="9"/>
  <c r="D33" i="9" s="1"/>
  <c r="A32" i="9"/>
  <c r="D32" i="9" s="1"/>
  <c r="A41" i="9"/>
  <c r="D41" i="9" s="1"/>
  <c r="A37" i="9"/>
  <c r="D37" i="9" s="1"/>
  <c r="A42" i="9"/>
  <c r="D42" i="9" s="1"/>
  <c r="A29" i="9"/>
  <c r="D29" i="9" s="1"/>
  <c r="A40" i="9"/>
  <c r="D40" i="9" s="1"/>
  <c r="A27" i="9"/>
  <c r="D27" i="9" s="1"/>
  <c r="A26" i="9"/>
  <c r="D26" i="9" s="1"/>
  <c r="A35" i="9"/>
  <c r="A28" i="9"/>
  <c r="A30" i="9"/>
  <c r="D30" i="9" s="1"/>
  <c r="A34" i="9"/>
  <c r="A23" i="9"/>
  <c r="D23" i="9" s="1"/>
  <c r="A24" i="9"/>
  <c r="A26" i="8"/>
  <c r="A28" i="8"/>
  <c r="A34" i="8"/>
  <c r="A29" i="8"/>
  <c r="A27" i="8"/>
  <c r="A21" i="6"/>
  <c r="D21" i="6" s="1"/>
  <c r="A38" i="6"/>
  <c r="D38" i="6" s="1"/>
  <c r="B18" i="14"/>
  <c r="C18" i="14"/>
  <c r="B34" i="10"/>
  <c r="C34" i="10"/>
  <c r="B18" i="10"/>
  <c r="C18" i="10"/>
  <c r="C36" i="10"/>
  <c r="B41" i="9"/>
  <c r="B18" i="9"/>
  <c r="B21" i="9" s="1"/>
  <c r="C18" i="9"/>
  <c r="D18" i="9" s="1"/>
  <c r="D17" i="8"/>
  <c r="A35" i="8"/>
  <c r="D35" i="8" s="1"/>
  <c r="A41" i="8"/>
  <c r="D41" i="8" s="1"/>
  <c r="A25" i="8"/>
  <c r="D25" i="8" s="1"/>
  <c r="A31" i="8"/>
  <c r="D31" i="8" s="1"/>
  <c r="A21" i="8"/>
  <c r="D21" i="8" s="1"/>
  <c r="A37" i="8"/>
  <c r="D37" i="8" s="1"/>
  <c r="A30" i="8"/>
  <c r="A23" i="8"/>
  <c r="D23" i="8" s="1"/>
  <c r="A24" i="8"/>
  <c r="D24" i="8" s="1"/>
  <c r="A32" i="8"/>
  <c r="A39" i="8"/>
  <c r="D39" i="8" s="1"/>
  <c r="A38" i="8"/>
  <c r="D38" i="8" s="1"/>
  <c r="A20" i="8"/>
  <c r="B27" i="6"/>
  <c r="C27" i="6"/>
  <c r="A30" i="6"/>
  <c r="A25" i="6"/>
  <c r="A32" i="6"/>
  <c r="A23" i="6"/>
  <c r="D23" i="6" s="1"/>
  <c r="A26" i="7"/>
  <c r="A34" i="6"/>
  <c r="A39" i="6"/>
  <c r="D39" i="6" s="1"/>
  <c r="A28" i="7"/>
  <c r="A36" i="6"/>
  <c r="D36" i="6" s="1"/>
  <c r="A20" i="6"/>
  <c r="A41" i="6"/>
  <c r="D41" i="6" s="1"/>
  <c r="A33" i="6"/>
  <c r="D33" i="6" s="1"/>
  <c r="A35" i="7"/>
  <c r="D35" i="7" s="1"/>
  <c r="A27" i="7"/>
  <c r="D27" i="7" s="1"/>
  <c r="A39" i="7"/>
  <c r="D39" i="7" s="1"/>
  <c r="A31" i="7"/>
  <c r="D31" i="7" s="1"/>
  <c r="A23" i="7"/>
  <c r="D23" i="7" s="1"/>
  <c r="A41" i="7"/>
  <c r="D41" i="7" s="1"/>
  <c r="A33" i="7"/>
  <c r="D33" i="7" s="1"/>
  <c r="A25" i="7"/>
  <c r="D25" i="7" s="1"/>
  <c r="A29" i="7"/>
  <c r="D29" i="7" s="1"/>
  <c r="A19" i="7"/>
  <c r="A37" i="7"/>
  <c r="D37" i="7" s="1"/>
  <c r="A21" i="7"/>
  <c r="D21" i="7" s="1"/>
  <c r="A40" i="6"/>
  <c r="A24" i="6"/>
  <c r="A37" i="6"/>
  <c r="A29" i="6"/>
  <c r="A42" i="6"/>
  <c r="A26" i="6"/>
  <c r="A19" i="6"/>
  <c r="A31" i="6"/>
  <c r="A36" i="7"/>
  <c r="D36" i="7" s="1"/>
  <c r="A20" i="7"/>
  <c r="A28" i="6"/>
  <c r="A35" i="6"/>
  <c r="D35" i="6" s="1"/>
  <c r="A38" i="7"/>
  <c r="A22" i="7"/>
  <c r="D22" i="7" s="1"/>
  <c r="A42" i="7"/>
  <c r="D42" i="7" s="1"/>
  <c r="A25" i="5"/>
  <c r="D25" i="5" s="1"/>
  <c r="A27" i="5"/>
  <c r="D27" i="5" s="1"/>
  <c r="A33" i="5"/>
  <c r="D33" i="5" s="1"/>
  <c r="B18" i="8"/>
  <c r="C18" i="8"/>
  <c r="B42" i="8"/>
  <c r="C42" i="8"/>
  <c r="B24" i="7"/>
  <c r="C24" i="7"/>
  <c r="B18" i="7"/>
  <c r="C18" i="7"/>
  <c r="D17" i="6"/>
  <c r="B18" i="6"/>
  <c r="C18" i="6"/>
  <c r="D18" i="6" s="1"/>
  <c r="B18" i="5"/>
  <c r="C18" i="5"/>
  <c r="D18" i="5" s="1"/>
  <c r="B36" i="4"/>
  <c r="B40" i="4"/>
  <c r="C18" i="4"/>
  <c r="B18" i="4"/>
  <c r="C32" i="4"/>
  <c r="B32" i="4"/>
  <c r="C20" i="4"/>
  <c r="C28" i="4"/>
  <c r="B28" i="4"/>
  <c r="C22" i="4"/>
  <c r="B22" i="4"/>
  <c r="C38" i="4"/>
  <c r="B38" i="4"/>
  <c r="C30" i="4"/>
  <c r="B30" i="4"/>
  <c r="C26" i="4"/>
  <c r="B26" i="4"/>
  <c r="B31" i="4"/>
  <c r="B35" i="4"/>
  <c r="C35" i="4"/>
  <c r="B19" i="4"/>
  <c r="C19" i="4"/>
  <c r="D19" i="4" s="1"/>
  <c r="C17" i="4"/>
  <c r="D17" i="4"/>
  <c r="B37" i="4"/>
  <c r="C37" i="4"/>
  <c r="B21" i="4"/>
  <c r="C21" i="4"/>
  <c r="B25" i="4"/>
  <c r="B33" i="4"/>
  <c r="C33" i="4"/>
  <c r="B27" i="4"/>
  <c r="C27" i="4"/>
  <c r="B23" i="4"/>
  <c r="C23" i="4"/>
  <c r="B29" i="4"/>
  <c r="C29" i="4"/>
  <c r="A17" i="2"/>
  <c r="A18" i="2"/>
  <c r="B9" i="2"/>
  <c r="B17" i="2" s="1"/>
  <c r="B6" i="2"/>
  <c r="B39" i="4" l="1"/>
  <c r="C23" i="14"/>
  <c r="C39" i="4"/>
  <c r="C25" i="4"/>
  <c r="C31" i="4"/>
  <c r="C24" i="4"/>
  <c r="B24" i="4"/>
  <c r="C24" i="5"/>
  <c r="B24" i="5"/>
  <c r="C26" i="6"/>
  <c r="D26" i="6"/>
  <c r="B34" i="6"/>
  <c r="D34" i="6"/>
  <c r="B34" i="5"/>
  <c r="D34" i="5"/>
  <c r="C30" i="6"/>
  <c r="D30" i="6"/>
  <c r="B34" i="8"/>
  <c r="D34" i="8"/>
  <c r="B39" i="5"/>
  <c r="D39" i="5"/>
  <c r="C24" i="6"/>
  <c r="D24" i="6"/>
  <c r="B25" i="6"/>
  <c r="D25" i="6"/>
  <c r="B29" i="5"/>
  <c r="D29" i="5"/>
  <c r="B22" i="5"/>
  <c r="D22" i="5"/>
  <c r="B40" i="8"/>
  <c r="D40" i="8"/>
  <c r="B40" i="6"/>
  <c r="D40" i="6"/>
  <c r="C20" i="5"/>
  <c r="D20" i="5" s="1"/>
  <c r="C22" i="8"/>
  <c r="D22" i="8"/>
  <c r="C19" i="8"/>
  <c r="D19" i="8"/>
  <c r="B19" i="8"/>
  <c r="B31" i="6"/>
  <c r="D31" i="6"/>
  <c r="B29" i="6"/>
  <c r="D29" i="6"/>
  <c r="C30" i="8"/>
  <c r="C28" i="8"/>
  <c r="D28" i="8"/>
  <c r="B23" i="5"/>
  <c r="D23" i="5"/>
  <c r="C42" i="5"/>
  <c r="D42" i="5"/>
  <c r="C22" i="6"/>
  <c r="D22" i="6"/>
  <c r="C20" i="6"/>
  <c r="D20" i="6"/>
  <c r="C20" i="8"/>
  <c r="D20" i="8"/>
  <c r="B40" i="5"/>
  <c r="D40" i="5"/>
  <c r="B35" i="5"/>
  <c r="D35" i="5"/>
  <c r="B42" i="6"/>
  <c r="D42" i="6"/>
  <c r="B26" i="5"/>
  <c r="D26" i="5"/>
  <c r="C31" i="5"/>
  <c r="D31" i="5"/>
  <c r="C39" i="5"/>
  <c r="C28" i="6"/>
  <c r="D28" i="6"/>
  <c r="B37" i="6"/>
  <c r="D37" i="6"/>
  <c r="B32" i="6"/>
  <c r="D32" i="6"/>
  <c r="C32" i="8"/>
  <c r="D32" i="8"/>
  <c r="B27" i="8"/>
  <c r="D27" i="8"/>
  <c r="B26" i="8"/>
  <c r="D26" i="8"/>
  <c r="C28" i="5"/>
  <c r="D28" i="5"/>
  <c r="C37" i="5"/>
  <c r="D37" i="5"/>
  <c r="C32" i="5"/>
  <c r="D32" i="5"/>
  <c r="C19" i="5"/>
  <c r="B33" i="8"/>
  <c r="D33" i="8"/>
  <c r="C36" i="8"/>
  <c r="D36" i="8"/>
  <c r="B38" i="5"/>
  <c r="D38" i="5"/>
  <c r="B23" i="14"/>
  <c r="B38" i="7"/>
  <c r="D38" i="7"/>
  <c r="C26" i="7"/>
  <c r="D26" i="7"/>
  <c r="B32" i="7"/>
  <c r="D32" i="7"/>
  <c r="B28" i="7"/>
  <c r="D28" i="7"/>
  <c r="B20" i="7"/>
  <c r="D20" i="7"/>
  <c r="C19" i="7"/>
  <c r="C35" i="14"/>
  <c r="B19" i="12"/>
  <c r="K20" i="1" s="1"/>
  <c r="B30" i="14"/>
  <c r="D30" i="14"/>
  <c r="B26" i="14"/>
  <c r="D26" i="14"/>
  <c r="B42" i="14"/>
  <c r="D42" i="14"/>
  <c r="C36" i="14"/>
  <c r="D36" i="14"/>
  <c r="B40" i="14"/>
  <c r="D40" i="14"/>
  <c r="B34" i="14"/>
  <c r="D34" i="14"/>
  <c r="B29" i="14"/>
  <c r="D29" i="14"/>
  <c r="C24" i="14"/>
  <c r="D24" i="14"/>
  <c r="B32" i="14"/>
  <c r="D32" i="14"/>
  <c r="B28" i="14"/>
  <c r="D28" i="14"/>
  <c r="C22" i="14"/>
  <c r="D22" i="14"/>
  <c r="C24" i="12"/>
  <c r="D24" i="12"/>
  <c r="C42" i="12"/>
  <c r="B30" i="12"/>
  <c r="D30" i="12"/>
  <c r="D19" i="12"/>
  <c r="B32" i="12"/>
  <c r="D32" i="12"/>
  <c r="B20" i="12"/>
  <c r="B34" i="12"/>
  <c r="D34" i="12"/>
  <c r="B38" i="12"/>
  <c r="D38" i="12"/>
  <c r="B36" i="12"/>
  <c r="D36" i="12"/>
  <c r="B40" i="12"/>
  <c r="D40" i="12"/>
  <c r="C22" i="12"/>
  <c r="D22" i="12"/>
  <c r="C22" i="9"/>
  <c r="D22" i="9"/>
  <c r="B20" i="9"/>
  <c r="C25" i="9"/>
  <c r="D25" i="9"/>
  <c r="C24" i="9"/>
  <c r="D24" i="9"/>
  <c r="B35" i="9"/>
  <c r="D35" i="9"/>
  <c r="B28" i="9"/>
  <c r="D28" i="9"/>
  <c r="C34" i="9"/>
  <c r="D34" i="9"/>
  <c r="C38" i="9"/>
  <c r="D38" i="9"/>
  <c r="B36" i="9"/>
  <c r="D36" i="9"/>
  <c r="C24" i="10"/>
  <c r="D24" i="10"/>
  <c r="B38" i="10"/>
  <c r="D38" i="10"/>
  <c r="C28" i="10"/>
  <c r="D28" i="10"/>
  <c r="C20" i="10"/>
  <c r="D20" i="10"/>
  <c r="B30" i="10"/>
  <c r="D30" i="10"/>
  <c r="C26" i="10"/>
  <c r="D26" i="10"/>
  <c r="C32" i="10"/>
  <c r="D32" i="10"/>
  <c r="C33" i="8"/>
  <c r="B28" i="10"/>
  <c r="B41" i="12"/>
  <c r="C20" i="9"/>
  <c r="D20" i="9" s="1"/>
  <c r="B34" i="9"/>
  <c r="B39" i="9"/>
  <c r="C40" i="10"/>
  <c r="B42" i="12"/>
  <c r="C41" i="12"/>
  <c r="C38" i="5"/>
  <c r="B22" i="6"/>
  <c r="B36" i="8"/>
  <c r="B19" i="5"/>
  <c r="K14" i="1" s="1"/>
  <c r="B40" i="10"/>
  <c r="B36" i="14"/>
  <c r="B21" i="10"/>
  <c r="B42" i="5"/>
  <c r="B20" i="6"/>
  <c r="C30" i="7"/>
  <c r="C38" i="8"/>
  <c r="B22" i="9"/>
  <c r="C39" i="9"/>
  <c r="B38" i="14"/>
  <c r="C36" i="5"/>
  <c r="B32" i="5"/>
  <c r="B30" i="7"/>
  <c r="C22" i="10"/>
  <c r="B36" i="10"/>
  <c r="C40" i="12"/>
  <c r="C34" i="7"/>
  <c r="C19" i="9"/>
  <c r="C38" i="10"/>
  <c r="C28" i="12"/>
  <c r="B22" i="12"/>
  <c r="B22" i="14"/>
  <c r="B30" i="5"/>
  <c r="B27" i="9"/>
  <c r="B32" i="10"/>
  <c r="B24" i="10"/>
  <c r="C26" i="12"/>
  <c r="C20" i="14"/>
  <c r="C27" i="14"/>
  <c r="C40" i="7"/>
  <c r="C28" i="9"/>
  <c r="C22" i="5"/>
  <c r="B22" i="8"/>
  <c r="C32" i="9"/>
  <c r="B26" i="10"/>
  <c r="B28" i="12"/>
  <c r="C25" i="12"/>
  <c r="C26" i="14"/>
  <c r="B36" i="7"/>
  <c r="B26" i="7"/>
  <c r="C41" i="9"/>
  <c r="B20" i="5"/>
  <c r="B21" i="5" s="1"/>
  <c r="B38" i="9"/>
  <c r="C29" i="14"/>
  <c r="C40" i="5"/>
  <c r="C29" i="5"/>
  <c r="B40" i="7"/>
  <c r="C40" i="8"/>
  <c r="B32" i="9"/>
  <c r="C30" i="14"/>
  <c r="C21" i="14"/>
  <c r="C41" i="10"/>
  <c r="C26" i="5"/>
  <c r="C34" i="5"/>
  <c r="C21" i="5"/>
  <c r="D21" i="5" s="1"/>
  <c r="C34" i="6"/>
  <c r="C32" i="7"/>
  <c r="C21" i="6"/>
  <c r="C36" i="9"/>
  <c r="C23" i="9"/>
  <c r="C35" i="9"/>
  <c r="B20" i="10"/>
  <c r="C33" i="10"/>
  <c r="C36" i="12"/>
  <c r="C30" i="12"/>
  <c r="C33" i="12"/>
  <c r="C32" i="14"/>
  <c r="C34" i="14"/>
  <c r="C40" i="14"/>
  <c r="B23" i="9"/>
  <c r="B33" i="10"/>
  <c r="B33" i="12"/>
  <c r="C38" i="6"/>
  <c r="B28" i="8"/>
  <c r="C25" i="10"/>
  <c r="B25" i="12"/>
  <c r="C33" i="14"/>
  <c r="B35" i="14"/>
  <c r="C35" i="5"/>
  <c r="B36" i="5"/>
  <c r="C32" i="6"/>
  <c r="B34" i="7"/>
  <c r="B31" i="9"/>
  <c r="C30" i="10"/>
  <c r="C21" i="10"/>
  <c r="D21" i="10" s="1"/>
  <c r="C32" i="12"/>
  <c r="B39" i="14"/>
  <c r="C30" i="5"/>
  <c r="C23" i="5"/>
  <c r="C31" i="9"/>
  <c r="C20" i="12"/>
  <c r="D20" i="12" s="1"/>
  <c r="C34" i="12"/>
  <c r="C38" i="12"/>
  <c r="C39" i="14"/>
  <c r="C42" i="6"/>
  <c r="B41" i="10"/>
  <c r="B26" i="6"/>
  <c r="C36" i="7"/>
  <c r="B37" i="5"/>
  <c r="B36" i="6"/>
  <c r="C25" i="6"/>
  <c r="B24" i="6"/>
  <c r="B31" i="5"/>
  <c r="B33" i="14"/>
  <c r="C36" i="6"/>
  <c r="B38" i="8"/>
  <c r="C38" i="14"/>
  <c r="C40" i="6"/>
  <c r="C28" i="7"/>
  <c r="B40" i="9"/>
  <c r="C42" i="14"/>
  <c r="C26" i="8"/>
  <c r="C40" i="9"/>
  <c r="B30" i="6"/>
  <c r="C31" i="14"/>
  <c r="C27" i="9"/>
  <c r="B31" i="14"/>
  <c r="C28" i="14"/>
  <c r="C19" i="14"/>
  <c r="B19" i="14"/>
  <c r="B41" i="14"/>
  <c r="C41" i="14"/>
  <c r="C25" i="14"/>
  <c r="B21" i="14"/>
  <c r="C27" i="12"/>
  <c r="B27" i="12"/>
  <c r="C29" i="12"/>
  <c r="B29" i="12"/>
  <c r="C31" i="12"/>
  <c r="B31" i="12"/>
  <c r="C35" i="12"/>
  <c r="B35" i="12"/>
  <c r="C37" i="12"/>
  <c r="B37" i="12"/>
  <c r="C39" i="12"/>
  <c r="B39" i="12"/>
  <c r="C23" i="12"/>
  <c r="C29" i="10"/>
  <c r="B29" i="10"/>
  <c r="B31" i="10"/>
  <c r="C31" i="10"/>
  <c r="C23" i="10"/>
  <c r="C39" i="10"/>
  <c r="B39" i="10"/>
  <c r="C27" i="10"/>
  <c r="B27" i="10"/>
  <c r="C42" i="10"/>
  <c r="B42" i="10"/>
  <c r="C35" i="10"/>
  <c r="B35" i="10"/>
  <c r="B19" i="10"/>
  <c r="C19" i="10"/>
  <c r="D19" i="10" s="1"/>
  <c r="C37" i="10"/>
  <c r="B37" i="10"/>
  <c r="C29" i="9"/>
  <c r="B29" i="9"/>
  <c r="C26" i="9"/>
  <c r="B26" i="9"/>
  <c r="C30" i="9"/>
  <c r="C33" i="9"/>
  <c r="B33" i="9"/>
  <c r="C37" i="9"/>
  <c r="B37" i="9"/>
  <c r="C42" i="9"/>
  <c r="B42" i="9"/>
  <c r="C34" i="8"/>
  <c r="C27" i="8"/>
  <c r="B29" i="8"/>
  <c r="C29" i="8"/>
  <c r="D29" i="8" s="1"/>
  <c r="B19" i="7"/>
  <c r="B28" i="6"/>
  <c r="B38" i="6"/>
  <c r="C29" i="6"/>
  <c r="C31" i="6"/>
  <c r="B24" i="14"/>
  <c r="B25" i="14" s="1"/>
  <c r="B23" i="12"/>
  <c r="B24" i="12" s="1"/>
  <c r="B23" i="10"/>
  <c r="C24" i="8"/>
  <c r="B32" i="8"/>
  <c r="B20" i="8"/>
  <c r="B21" i="8" s="1"/>
  <c r="C20" i="7"/>
  <c r="C38" i="7"/>
  <c r="C21" i="8"/>
  <c r="B37" i="8"/>
  <c r="C37" i="8"/>
  <c r="C23" i="8"/>
  <c r="B35" i="8"/>
  <c r="C35" i="8"/>
  <c r="B41" i="8"/>
  <c r="C41" i="8"/>
  <c r="B39" i="8"/>
  <c r="C39" i="8"/>
  <c r="B25" i="8"/>
  <c r="C25" i="8"/>
  <c r="B31" i="8"/>
  <c r="C31" i="8"/>
  <c r="B35" i="6"/>
  <c r="C35" i="6"/>
  <c r="C27" i="7"/>
  <c r="B27" i="7"/>
  <c r="C22" i="7"/>
  <c r="C37" i="7"/>
  <c r="B37" i="7"/>
  <c r="C39" i="7"/>
  <c r="B39" i="7"/>
  <c r="B39" i="6"/>
  <c r="C39" i="6"/>
  <c r="C19" i="6"/>
  <c r="C21" i="7"/>
  <c r="B21" i="7"/>
  <c r="C31" i="7"/>
  <c r="B31" i="7"/>
  <c r="C42" i="7"/>
  <c r="B42" i="7"/>
  <c r="C23" i="7"/>
  <c r="B23" i="7"/>
  <c r="C41" i="7"/>
  <c r="B41" i="7"/>
  <c r="C37" i="6"/>
  <c r="C33" i="7"/>
  <c r="B33" i="7"/>
  <c r="B41" i="6"/>
  <c r="C41" i="6"/>
  <c r="C25" i="7"/>
  <c r="B25" i="7"/>
  <c r="B33" i="6"/>
  <c r="C33" i="6"/>
  <c r="B23" i="6"/>
  <c r="C23" i="6"/>
  <c r="C29" i="7"/>
  <c r="B29" i="7"/>
  <c r="C35" i="7"/>
  <c r="B35" i="7"/>
  <c r="C25" i="5"/>
  <c r="B27" i="5"/>
  <c r="C27" i="5"/>
  <c r="B33" i="5"/>
  <c r="C33" i="5"/>
  <c r="B19" i="6"/>
  <c r="B20" i="4"/>
  <c r="D20" i="4" s="1"/>
  <c r="B41" i="4"/>
  <c r="B42" i="4"/>
  <c r="C18" i="2"/>
  <c r="D18" i="2" s="1"/>
  <c r="C17" i="2"/>
  <c r="D17" i="2" s="1"/>
  <c r="I12" i="1"/>
  <c r="H12" i="1"/>
  <c r="G12" i="1"/>
  <c r="B8" i="2" s="1"/>
  <c r="B18" i="2" s="1"/>
  <c r="D19" i="14" l="1"/>
  <c r="P20" i="1"/>
  <c r="D19" i="7"/>
  <c r="P16" i="1" s="1"/>
  <c r="D19" i="5"/>
  <c r="P14" i="1" s="1"/>
  <c r="D19" i="6"/>
  <c r="B21" i="12"/>
  <c r="B25" i="5"/>
  <c r="B20" i="14"/>
  <c r="D20" i="14" s="1"/>
  <c r="P21" i="1" s="1"/>
  <c r="B22" i="10"/>
  <c r="D22" i="10" s="1"/>
  <c r="P19" i="1" s="1"/>
  <c r="D19" i="9"/>
  <c r="P18" i="1" s="1"/>
  <c r="P13" i="1"/>
  <c r="K13" i="1"/>
  <c r="B24" i="9"/>
  <c r="B25" i="10"/>
  <c r="P15" i="1"/>
  <c r="B22" i="7"/>
  <c r="B27" i="14"/>
  <c r="B26" i="12"/>
  <c r="B23" i="8"/>
  <c r="B24" i="8" s="1"/>
  <c r="K16" i="1"/>
  <c r="B21" i="6"/>
  <c r="K15" i="1"/>
  <c r="A35" i="2"/>
  <c r="D35" i="2" s="1"/>
  <c r="A36" i="2"/>
  <c r="D36" i="2" s="1"/>
  <c r="A28" i="2"/>
  <c r="D28" i="2" s="1"/>
  <c r="A37" i="2"/>
  <c r="D37" i="2" s="1"/>
  <c r="A29" i="2"/>
  <c r="D29" i="2" s="1"/>
  <c r="A41" i="2"/>
  <c r="D41" i="2" s="1"/>
  <c r="A42" i="2"/>
  <c r="D42" i="2" s="1"/>
  <c r="A38" i="2"/>
  <c r="D38" i="2" s="1"/>
  <c r="A30" i="2"/>
  <c r="D30" i="2" s="1"/>
  <c r="A39" i="2"/>
  <c r="D39" i="2" s="1"/>
  <c r="A31" i="2"/>
  <c r="D31" i="2" s="1"/>
  <c r="A40" i="2"/>
  <c r="D40" i="2" s="1"/>
  <c r="A32" i="2"/>
  <c r="D32" i="2" s="1"/>
  <c r="A33" i="2"/>
  <c r="D33" i="2" s="1"/>
  <c r="A34" i="2"/>
  <c r="D34" i="2" s="1"/>
  <c r="A23" i="2"/>
  <c r="D23" i="2" s="1"/>
  <c r="A22" i="2"/>
  <c r="D22" i="2" s="1"/>
  <c r="A19" i="2"/>
  <c r="A20" i="2"/>
  <c r="D20" i="2" s="1"/>
  <c r="A26" i="2"/>
  <c r="D26" i="2" s="1"/>
  <c r="A27" i="2"/>
  <c r="D27" i="2" s="1"/>
  <c r="A25" i="2"/>
  <c r="D25" i="2" s="1"/>
  <c r="A21" i="2"/>
  <c r="D21" i="2" s="1"/>
  <c r="A24" i="2"/>
  <c r="D24" i="2" s="1"/>
  <c r="O12" i="1"/>
  <c r="J12" i="1"/>
  <c r="L12" i="1"/>
  <c r="K21" i="1" l="1"/>
  <c r="K19" i="1"/>
  <c r="B25" i="9"/>
  <c r="B30" i="9" s="1"/>
  <c r="B30" i="8"/>
  <c r="D30" i="8" s="1"/>
  <c r="C23" i="2"/>
  <c r="C19" i="2"/>
  <c r="D19" i="2" s="1"/>
  <c r="C22" i="2"/>
  <c r="C20" i="2"/>
  <c r="C24" i="2"/>
  <c r="B35" i="2"/>
  <c r="C35" i="2"/>
  <c r="B31" i="2"/>
  <c r="C31" i="2"/>
  <c r="B28" i="2"/>
  <c r="C28" i="2"/>
  <c r="B30" i="2"/>
  <c r="C30" i="2"/>
  <c r="B36" i="2"/>
  <c r="C36" i="2"/>
  <c r="B26" i="2"/>
  <c r="C26" i="2"/>
  <c r="B40" i="2"/>
  <c r="C40" i="2"/>
  <c r="B37" i="2"/>
  <c r="C37" i="2"/>
  <c r="B29" i="2"/>
  <c r="C29" i="2"/>
  <c r="B27" i="2"/>
  <c r="C27" i="2"/>
  <c r="B33" i="2"/>
  <c r="C33" i="2"/>
  <c r="C41" i="2"/>
  <c r="B39" i="2"/>
  <c r="C39" i="2"/>
  <c r="B32" i="2"/>
  <c r="C32" i="2"/>
  <c r="B25" i="2"/>
  <c r="C25" i="2"/>
  <c r="C21" i="2"/>
  <c r="B34" i="2"/>
  <c r="C34" i="2"/>
  <c r="C42" i="2"/>
  <c r="B38" i="2"/>
  <c r="C38" i="2"/>
  <c r="B19" i="2"/>
  <c r="B22" i="2" s="1"/>
  <c r="B23" i="2"/>
  <c r="B24" i="2"/>
  <c r="P17" i="1" l="1"/>
  <c r="K17" i="1"/>
  <c r="B20" i="2"/>
  <c r="K12" i="1" s="1"/>
  <c r="B41" i="2"/>
  <c r="B21" i="2"/>
  <c r="P12" i="1" l="1"/>
  <c r="P22" i="1" s="1"/>
  <c r="B42" i="2"/>
</calcChain>
</file>

<file path=xl/sharedStrings.xml><?xml version="1.0" encoding="utf-8"?>
<sst xmlns="http://schemas.openxmlformats.org/spreadsheetml/2006/main" count="202" uniqueCount="52">
  <si>
    <t>lfd. Nr.</t>
  </si>
  <si>
    <t>Wirtschaftsgut / Gegenstand</t>
  </si>
  <si>
    <t>Datum Anschaffung/ Herstellung</t>
  </si>
  <si>
    <t>von</t>
  </si>
  <si>
    <t>bis</t>
  </si>
  <si>
    <t>Nutzungs- dauer nach AfA- Tabelle (Jahre)</t>
  </si>
  <si>
    <t>maximal mögliche Nutzungstage mit Abschreibung im Förderjahr</t>
  </si>
  <si>
    <t xml:space="preserve">Förderjahr: </t>
  </si>
  <si>
    <t>auf die Förderung bezogene Nutzungsdauer in Tagen</t>
  </si>
  <si>
    <t>berücksichtigungs- fähige Abschreibungs- monate im Förderjahr            (ggf. zeitanteilig)</t>
  </si>
  <si>
    <r>
      <t xml:space="preserve">Anschaffungs-/ Herstellungs- kosten                          </t>
    </r>
    <r>
      <rPr>
        <b/>
        <sz val="11"/>
        <color rgb="FFFF0000"/>
        <rFont val="Calibri"/>
        <family val="2"/>
        <scheme val="minor"/>
      </rPr>
      <t xml:space="preserve">  ohne Ust</t>
    </r>
  </si>
  <si>
    <t>Nutzungsdauer nach AfA- Tabelle (Jahre)</t>
  </si>
  <si>
    <t>Nutzungsdauer nach AfA- Tabelle (Monate)</t>
  </si>
  <si>
    <t>Jährliche Abschreibung</t>
  </si>
  <si>
    <t>Nutzung für den Zuwendungszweck vom</t>
  </si>
  <si>
    <t>Nutzung für den Zuwendungszweck bis</t>
  </si>
  <si>
    <t>Lfd. Nr. 1</t>
  </si>
  <si>
    <r>
      <t xml:space="preserve">Anschaffungs-/ Herstellungskosten    </t>
    </r>
    <r>
      <rPr>
        <sz val="11"/>
        <color rgb="FFFF0000"/>
        <rFont val="Calibri"/>
        <family val="2"/>
        <scheme val="minor"/>
      </rPr>
      <t xml:space="preserve">     </t>
    </r>
    <r>
      <rPr>
        <sz val="11"/>
        <rFont val="Calibri"/>
        <family val="2"/>
        <scheme val="minor"/>
      </rPr>
      <t xml:space="preserve">  ohne Ust</t>
    </r>
  </si>
  <si>
    <t>Jahr</t>
  </si>
  <si>
    <t>Förderjahr</t>
  </si>
  <si>
    <t>Nutzungstage im Förderjahr</t>
  </si>
  <si>
    <t>förderfähiger Abschreibungs- betrag</t>
  </si>
  <si>
    <r>
      <t xml:space="preserve">jährliche Abschreibung nach AfA                                   </t>
    </r>
    <r>
      <rPr>
        <sz val="9"/>
        <color theme="1"/>
        <rFont val="Calibri"/>
        <family val="2"/>
        <scheme val="minor"/>
      </rPr>
      <t xml:space="preserve">     (ggf. zeitanteilig und rundungskorrigiert)</t>
    </r>
  </si>
  <si>
    <t>Lfd. Nr. 2</t>
  </si>
  <si>
    <t>Lfd. Nr. 3</t>
  </si>
  <si>
    <t>Lfd. Nr. 4</t>
  </si>
  <si>
    <t>Lfd. Nr. 5</t>
  </si>
  <si>
    <t>Lfd. Nr. 6</t>
  </si>
  <si>
    <t>Lfd. Nr. 7</t>
  </si>
  <si>
    <t>Lfd. Nr. 8</t>
  </si>
  <si>
    <t>Lfd. Nr. 9</t>
  </si>
  <si>
    <t>Hiermit erkläre ich,</t>
  </si>
  <si>
    <t>- dass alle Angaben vollständig und richtig sind und</t>
  </si>
  <si>
    <t>Unterschrift</t>
  </si>
  <si>
    <t>Träger:</t>
  </si>
  <si>
    <t>Projekt:</t>
  </si>
  <si>
    <t>Aktenzeichen:</t>
  </si>
  <si>
    <t>Datum, Ort</t>
  </si>
  <si>
    <t>Gesamtbetrag:</t>
  </si>
  <si>
    <t>Beginn der AfA</t>
  </si>
  <si>
    <t>Ende der AfA</t>
  </si>
  <si>
    <t>(x) Belege über die Anschaffungs-/ Herstellungskosten sind beigefügt (bei einfachen Verwendungsnachweis nur bei ausdrücklicher Abforderung).</t>
  </si>
  <si>
    <t>Liste Nr.</t>
  </si>
  <si>
    <t>förderfähiger Abschreibungs- betrag im Förderjahr</t>
  </si>
  <si>
    <t>jährlicher AfA-Abschrei- bungsbetrag</t>
  </si>
  <si>
    <t>jährlicher AfA-Abschrei- bungssatz (%)</t>
  </si>
  <si>
    <r>
      <rPr>
        <b/>
        <sz val="11"/>
        <color theme="1"/>
        <rFont val="Calibri"/>
        <family val="2"/>
        <scheme val="minor"/>
      </rPr>
      <t xml:space="preserve">Nutzungsdauer                      </t>
    </r>
    <r>
      <rPr>
        <sz val="11"/>
        <color theme="1"/>
        <rFont val="Calibri"/>
        <family val="2"/>
        <scheme val="minor"/>
      </rPr>
      <t xml:space="preserve"> im Förderjahr </t>
    </r>
    <r>
      <rPr>
        <sz val="9"/>
        <color theme="1"/>
        <rFont val="Calibri"/>
        <family val="2"/>
        <scheme val="minor"/>
      </rPr>
      <t>(Abschreibungszeitraum beachten)</t>
    </r>
  </si>
  <si>
    <r>
      <t xml:space="preserve">(x) Angaben erfolgen im Rahmen der </t>
    </r>
    <r>
      <rPr>
        <b/>
        <sz val="14"/>
        <color theme="1"/>
        <rFont val="Calibri"/>
        <family val="2"/>
        <scheme val="minor"/>
      </rPr>
      <t>Beantragung der Fördermittel</t>
    </r>
  </si>
  <si>
    <r>
      <t xml:space="preserve">(x) Angaben erfolgen im Rahmen des </t>
    </r>
    <r>
      <rPr>
        <b/>
        <sz val="14"/>
        <color theme="1"/>
        <rFont val="Calibri"/>
        <family val="2"/>
        <scheme val="minor"/>
      </rPr>
      <t>Verwendungsnachweises</t>
    </r>
  </si>
  <si>
    <t>Dieses Formblatt dient ausschließlich der Untersetzung förderfähiger Ausgaben und nicht Berechnungen nach dem Einkommenssteuerrecht.</t>
  </si>
  <si>
    <r>
      <t xml:space="preserve">AfA- Abschreibungs- betrag im Förderjahr          </t>
    </r>
    <r>
      <rPr>
        <sz val="9"/>
        <color theme="1"/>
        <rFont val="Calibri"/>
        <family val="2"/>
        <scheme val="minor"/>
      </rPr>
      <t xml:space="preserve">  (ggf. zeitanteilig gem.               § 7 Abs. 1 S. 4 EStG,                                 ggf. rundungskorrigiert) </t>
    </r>
  </si>
  <si>
    <t>- dass die Anschaffung oder Herstellung der hier aufgeführten Gegenstände oder Einrichtungen nicht mit Hilfe von Zuwendungen finanziert wurde.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</si>
</sst>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Alignment="1">
      <alignment wrapText="1"/>
    </xf>
    <xf numFmtId="44" fontId="0" fillId="0" borderId="0" xfId="1" applyFont="1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right" wrapText="1" indent="1"/>
    </xf>
    <xf numFmtId="49" fontId="0" fillId="0" borderId="0" xfId="0" applyNumberFormat="1" applyAlignment="1">
      <alignment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14" fontId="0" fillId="0" borderId="0" xfId="0" applyNumberFormat="1" applyAlignment="1">
      <alignment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1" fillId="0" borderId="0" xfId="1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2" xfId="0" applyNumberFormat="1" applyFont="1" applyBorder="1" applyAlignment="1">
      <alignment horizontal="left" vertical="center" wrapText="1"/>
    </xf>
    <xf numFmtId="49" fontId="0" fillId="0" borderId="8" xfId="1" applyNumberFormat="1" applyFont="1" applyBorder="1" applyAlignment="1">
      <alignment vertical="center" wrapText="1"/>
    </xf>
    <xf numFmtId="164" fontId="0" fillId="0" borderId="9" xfId="0" applyNumberFormat="1" applyBorder="1" applyAlignment="1">
      <alignment horizontal="center" vertical="center"/>
    </xf>
    <xf numFmtId="49" fontId="0" fillId="0" borderId="8" xfId="0" applyNumberFormat="1" applyFont="1" applyBorder="1" applyAlignment="1">
      <alignment vertical="center" wrapText="1"/>
    </xf>
    <xf numFmtId="14" fontId="0" fillId="0" borderId="9" xfId="0" applyNumberFormat="1" applyBorder="1" applyAlignment="1">
      <alignment horizontal="center" vertical="center"/>
    </xf>
    <xf numFmtId="49" fontId="0" fillId="0" borderId="8" xfId="0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left" vertical="center" wrapText="1"/>
    </xf>
    <xf numFmtId="0" fontId="4" fillId="0" borderId="0" xfId="0" applyFont="1"/>
    <xf numFmtId="0" fontId="0" fillId="0" borderId="7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0" fillId="0" borderId="1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44" fontId="10" fillId="0" borderId="0" xfId="1" applyFont="1" applyAlignment="1">
      <alignment wrapText="1"/>
    </xf>
    <xf numFmtId="0" fontId="11" fillId="0" borderId="0" xfId="0" applyFont="1" applyAlignment="1">
      <alignment wrapText="1"/>
    </xf>
    <xf numFmtId="49" fontId="9" fillId="0" borderId="0" xfId="0" applyNumberFormat="1" applyFont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right" wrapText="1" indent="1"/>
    </xf>
    <xf numFmtId="0" fontId="13" fillId="0" borderId="0" xfId="0" applyFont="1" applyAlignment="1">
      <alignment horizontal="right" wrapText="1" indent="1"/>
    </xf>
    <xf numFmtId="44" fontId="10" fillId="0" borderId="0" xfId="1" applyFont="1" applyAlignment="1">
      <alignment horizontal="left" wrapText="1"/>
    </xf>
    <xf numFmtId="0" fontId="13" fillId="2" borderId="27" xfId="0" applyFont="1" applyFill="1" applyBorder="1" applyAlignment="1" applyProtection="1">
      <alignment horizontal="center" vertical="center" wrapText="1"/>
      <protection locked="0"/>
    </xf>
    <xf numFmtId="44" fontId="11" fillId="0" borderId="28" xfId="0" applyNumberFormat="1" applyFont="1" applyBorder="1" applyAlignment="1">
      <alignment vertical="center" wrapText="1"/>
    </xf>
    <xf numFmtId="164" fontId="0" fillId="0" borderId="0" xfId="0" applyNumberFormat="1" applyBorder="1" applyAlignment="1">
      <alignment vertical="center"/>
    </xf>
    <xf numFmtId="0" fontId="0" fillId="0" borderId="0" xfId="0" applyNumberFormat="1"/>
    <xf numFmtId="44" fontId="0" fillId="0" borderId="0" xfId="0" applyNumberFormat="1" applyAlignment="1">
      <alignment wrapText="1"/>
    </xf>
    <xf numFmtId="49" fontId="4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right" vertical="center" wrapText="1"/>
    </xf>
    <xf numFmtId="0" fontId="11" fillId="2" borderId="0" xfId="0" applyFont="1" applyFill="1" applyAlignment="1" applyProtection="1">
      <alignment horizontal="left" vertical="center" wrapText="1" indent="1"/>
      <protection locked="0"/>
    </xf>
    <xf numFmtId="49" fontId="10" fillId="0" borderId="0" xfId="0" applyNumberFormat="1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2" borderId="4" xfId="0" applyFont="1" applyFill="1" applyBorder="1" applyAlignment="1" applyProtection="1">
      <alignment vertical="center" wrapText="1"/>
      <protection locked="0"/>
    </xf>
    <xf numFmtId="0" fontId="10" fillId="2" borderId="9" xfId="0" applyFont="1" applyFill="1" applyBorder="1" applyAlignment="1" applyProtection="1">
      <alignment vertical="center" wrapText="1"/>
      <protection locked="0"/>
    </xf>
    <xf numFmtId="0" fontId="10" fillId="2" borderId="7" xfId="0" applyFont="1" applyFill="1" applyBorder="1" applyAlignment="1" applyProtection="1">
      <alignment vertical="center" wrapText="1"/>
      <protection locked="0"/>
    </xf>
    <xf numFmtId="44" fontId="10" fillId="2" borderId="15" xfId="1" applyFont="1" applyFill="1" applyBorder="1" applyAlignment="1" applyProtection="1">
      <alignment vertical="center" wrapText="1"/>
      <protection locked="0"/>
    </xf>
    <xf numFmtId="14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14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4" fontId="10" fillId="0" borderId="3" xfId="1" applyFont="1" applyFill="1" applyBorder="1" applyAlignment="1">
      <alignment vertical="center" wrapText="1"/>
    </xf>
    <xf numFmtId="44" fontId="10" fillId="0" borderId="10" xfId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14" fontId="10" fillId="2" borderId="2" xfId="0" applyNumberFormat="1" applyFont="1" applyFill="1" applyBorder="1" applyAlignment="1" applyProtection="1">
      <alignment vertical="center" wrapText="1"/>
      <protection locked="0"/>
    </xf>
    <xf numFmtId="14" fontId="10" fillId="2" borderId="3" xfId="0" applyNumberFormat="1" applyFont="1" applyFill="1" applyBorder="1" applyAlignment="1" applyProtection="1">
      <alignment vertical="center" wrapText="1"/>
      <protection locked="0"/>
    </xf>
    <xf numFmtId="44" fontId="11" fillId="0" borderId="4" xfId="1" applyFont="1" applyFill="1" applyBorder="1" applyAlignment="1">
      <alignment vertical="center" wrapText="1"/>
    </xf>
    <xf numFmtId="44" fontId="10" fillId="2" borderId="16" xfId="1" applyFont="1" applyFill="1" applyBorder="1" applyAlignment="1" applyProtection="1">
      <alignment vertical="center" wrapText="1"/>
      <protection locked="0"/>
    </xf>
    <xf numFmtId="1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4" fontId="10" fillId="0" borderId="1" xfId="1" applyFont="1" applyFill="1" applyBorder="1" applyAlignment="1">
      <alignment vertical="center" wrapText="1"/>
    </xf>
    <xf numFmtId="44" fontId="10" fillId="0" borderId="21" xfId="1" applyFont="1" applyFill="1" applyBorder="1" applyAlignment="1">
      <alignment horizontal="center" vertical="center" wrapText="1"/>
    </xf>
    <xf numFmtId="1" fontId="10" fillId="0" borderId="8" xfId="0" applyNumberFormat="1" applyFont="1" applyFill="1" applyBorder="1" applyAlignment="1">
      <alignment horizontal="center" vertical="center" wrapText="1"/>
    </xf>
    <xf numFmtId="14" fontId="10" fillId="2" borderId="8" xfId="0" applyNumberFormat="1" applyFont="1" applyFill="1" applyBorder="1" applyAlignment="1" applyProtection="1">
      <alignment vertical="center" wrapText="1"/>
      <protection locked="0"/>
    </xf>
    <xf numFmtId="14" fontId="10" fillId="2" borderId="1" xfId="0" applyNumberFormat="1" applyFont="1" applyFill="1" applyBorder="1" applyAlignment="1" applyProtection="1">
      <alignment vertical="center" wrapText="1"/>
      <protection locked="0"/>
    </xf>
    <xf numFmtId="44" fontId="11" fillId="0" borderId="9" xfId="1" applyFont="1" applyFill="1" applyBorder="1" applyAlignment="1">
      <alignment vertical="center" wrapText="1"/>
    </xf>
    <xf numFmtId="44" fontId="10" fillId="2" borderId="26" xfId="1" applyFont="1" applyFill="1" applyBorder="1" applyAlignment="1" applyProtection="1">
      <alignment vertical="center" wrapText="1"/>
      <protection locked="0"/>
    </xf>
    <xf numFmtId="14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14" fontId="10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4" fontId="10" fillId="0" borderId="6" xfId="1" applyFont="1" applyFill="1" applyBorder="1" applyAlignment="1">
      <alignment vertical="center" wrapText="1"/>
    </xf>
    <xf numFmtId="44" fontId="10" fillId="0" borderId="22" xfId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14" fontId="10" fillId="2" borderId="5" xfId="0" applyNumberFormat="1" applyFont="1" applyFill="1" applyBorder="1" applyAlignment="1" applyProtection="1">
      <alignment vertical="center" wrapText="1"/>
      <protection locked="0"/>
    </xf>
    <xf numFmtId="14" fontId="10" fillId="2" borderId="6" xfId="0" applyNumberFormat="1" applyFont="1" applyFill="1" applyBorder="1" applyAlignment="1" applyProtection="1">
      <alignment vertical="center" wrapText="1"/>
      <protection locked="0"/>
    </xf>
    <xf numFmtId="44" fontId="11" fillId="0" borderId="7" xfId="1" applyFont="1" applyFill="1" applyBorder="1" applyAlignment="1">
      <alignment vertical="center" wrapText="1"/>
    </xf>
    <xf numFmtId="49" fontId="15" fillId="2" borderId="27" xfId="1" applyNumberFormat="1" applyFont="1" applyFill="1" applyBorder="1" applyAlignment="1" applyProtection="1">
      <alignment horizontal="left" wrapText="1" indent="1"/>
      <protection locked="0"/>
    </xf>
    <xf numFmtId="49" fontId="14" fillId="0" borderId="27" xfId="0" applyNumberFormat="1" applyFont="1" applyBorder="1" applyAlignment="1" applyProtection="1">
      <alignment horizontal="left" wrapText="1"/>
      <protection locked="0"/>
    </xf>
    <xf numFmtId="0" fontId="16" fillId="0" borderId="29" xfId="0" applyFont="1" applyBorder="1" applyAlignment="1">
      <alignment horizontal="right" vertical="center" wrapText="1" indent="1"/>
    </xf>
    <xf numFmtId="0" fontId="16" fillId="0" borderId="30" xfId="0" applyFont="1" applyBorder="1" applyAlignment="1">
      <alignment horizontal="right" vertical="center" wrapText="1" indent="1"/>
    </xf>
    <xf numFmtId="49" fontId="0" fillId="0" borderId="3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 wrapText="1" indent="1"/>
    </xf>
    <xf numFmtId="49" fontId="10" fillId="0" borderId="31" xfId="0" applyNumberFormat="1" applyFont="1" applyBorder="1" applyAlignment="1">
      <alignment horizontal="left" vertical="center" wrapText="1" indent="1"/>
    </xf>
    <xf numFmtId="0" fontId="0" fillId="0" borderId="29" xfId="0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49" fontId="9" fillId="0" borderId="27" xfId="0" applyNumberFormat="1" applyFont="1" applyBorder="1" applyAlignment="1" applyProtection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0" fillId="0" borderId="2" xfId="1" applyNumberFormat="1" applyFont="1" applyBorder="1" applyAlignment="1">
      <alignment horizontal="center" vertical="center" wrapText="1"/>
    </xf>
    <xf numFmtId="49" fontId="1" fillId="0" borderId="14" xfId="1" applyNumberFormat="1" applyFont="1" applyBorder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S34"/>
  <sheetViews>
    <sheetView tabSelected="1" zoomScale="80" zoomScaleNormal="80" workbookViewId="0">
      <selection activeCell="C8" sqref="C8"/>
    </sheetView>
  </sheetViews>
  <sheetFormatPr baseColWidth="10" defaultColWidth="11.42578125" defaultRowHeight="15" x14ac:dyDescent="0.25"/>
  <cols>
    <col min="1" max="1" width="5" style="3" customWidth="1"/>
    <col min="2" max="2" width="44.28515625" style="1" customWidth="1"/>
    <col min="3" max="3" width="15.85546875" style="2" customWidth="1"/>
    <col min="4" max="4" width="14.85546875" style="3" customWidth="1"/>
    <col min="5" max="5" width="12" style="3" customWidth="1"/>
    <col min="6" max="6" width="14" style="3" customWidth="1"/>
    <col min="7" max="7" width="14.7109375" style="3" customWidth="1"/>
    <col min="8" max="8" width="15.85546875" style="3" customWidth="1"/>
    <col min="9" max="9" width="14.5703125" style="3" customWidth="1"/>
    <col min="10" max="10" width="20" style="3" customWidth="1"/>
    <col min="11" max="11" width="23" style="1" customWidth="1"/>
    <col min="12" max="12" width="16.140625" style="1" customWidth="1"/>
    <col min="13" max="14" width="13.42578125" style="1" customWidth="1"/>
    <col min="15" max="15" width="15.85546875" style="1" customWidth="1"/>
    <col min="16" max="16" width="15.42578125" style="7" customWidth="1"/>
    <col min="17" max="16384" width="11.42578125" style="1"/>
  </cols>
  <sheetData>
    <row r="1" spans="1:19" ht="7.5" customHeight="1" x14ac:dyDescent="0.25"/>
    <row r="2" spans="1:19" s="49" customFormat="1" ht="28.5" customHeight="1" x14ac:dyDescent="0.4">
      <c r="A2" s="50"/>
      <c r="B2" s="55" t="s">
        <v>34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P2" s="52"/>
    </row>
    <row r="3" spans="1:19" s="49" customFormat="1" ht="6.75" customHeight="1" x14ac:dyDescent="0.4">
      <c r="A3" s="50"/>
      <c r="B3" s="55"/>
      <c r="C3" s="57"/>
      <c r="D3" s="57"/>
      <c r="E3" s="57"/>
      <c r="F3" s="57"/>
      <c r="G3" s="57"/>
      <c r="H3" s="57"/>
      <c r="I3" s="57"/>
      <c r="J3" s="57"/>
      <c r="K3" s="57"/>
      <c r="L3" s="57"/>
      <c r="P3" s="52"/>
    </row>
    <row r="4" spans="1:19" s="49" customFormat="1" ht="28.5" customHeight="1" x14ac:dyDescent="0.4">
      <c r="A4" s="50"/>
      <c r="B4" s="55" t="s">
        <v>35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P4" s="52"/>
    </row>
    <row r="5" spans="1:19" s="49" customFormat="1" ht="6.75" customHeight="1" x14ac:dyDescent="0.4">
      <c r="A5" s="50"/>
      <c r="B5" s="55"/>
      <c r="C5" s="51"/>
      <c r="D5" s="50"/>
      <c r="E5" s="50"/>
      <c r="F5" s="50"/>
      <c r="G5" s="50"/>
      <c r="H5" s="50"/>
      <c r="I5" s="50"/>
      <c r="J5" s="50"/>
      <c r="P5" s="52"/>
    </row>
    <row r="6" spans="1:19" ht="28.5" customHeight="1" x14ac:dyDescent="0.4">
      <c r="B6" s="55" t="s">
        <v>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</row>
    <row r="7" spans="1:19" ht="6.75" customHeight="1" x14ac:dyDescent="0.25"/>
    <row r="8" spans="1:19" ht="28.5" customHeight="1" x14ac:dyDescent="0.45">
      <c r="B8" s="56" t="s">
        <v>7</v>
      </c>
      <c r="C8" s="58"/>
      <c r="D8" s="4"/>
      <c r="E8" s="4"/>
      <c r="F8" s="4"/>
      <c r="G8" s="5"/>
      <c r="O8" s="64" t="s">
        <v>42</v>
      </c>
      <c r="P8" s="65">
        <v>1</v>
      </c>
    </row>
    <row r="9" spans="1:19" ht="6.75" customHeight="1" thickBot="1" x14ac:dyDescent="0.4">
      <c r="B9" s="8"/>
      <c r="C9" s="54"/>
      <c r="D9" s="4"/>
      <c r="E9" s="4"/>
      <c r="F9" s="4"/>
      <c r="G9" s="5"/>
    </row>
    <row r="10" spans="1:19" s="9" customFormat="1" ht="58.5" customHeight="1" x14ac:dyDescent="0.25">
      <c r="A10" s="120" t="s">
        <v>0</v>
      </c>
      <c r="B10" s="125" t="s">
        <v>1</v>
      </c>
      <c r="C10" s="130" t="s">
        <v>10</v>
      </c>
      <c r="D10" s="128" t="s">
        <v>2</v>
      </c>
      <c r="E10" s="128" t="s">
        <v>5</v>
      </c>
      <c r="F10" s="110" t="s">
        <v>39</v>
      </c>
      <c r="G10" s="110" t="s">
        <v>40</v>
      </c>
      <c r="H10" s="110" t="s">
        <v>45</v>
      </c>
      <c r="I10" s="110" t="s">
        <v>44</v>
      </c>
      <c r="J10" s="110" t="s">
        <v>9</v>
      </c>
      <c r="K10" s="121" t="s">
        <v>50</v>
      </c>
      <c r="L10" s="113" t="s">
        <v>6</v>
      </c>
      <c r="M10" s="120" t="s">
        <v>46</v>
      </c>
      <c r="N10" s="110"/>
      <c r="O10" s="110" t="s">
        <v>8</v>
      </c>
      <c r="P10" s="118" t="s">
        <v>43</v>
      </c>
    </row>
    <row r="11" spans="1:19" s="12" customFormat="1" ht="42.75" customHeight="1" thickBot="1" x14ac:dyDescent="0.3">
      <c r="A11" s="127"/>
      <c r="B11" s="126"/>
      <c r="C11" s="131"/>
      <c r="D11" s="129"/>
      <c r="E11" s="129"/>
      <c r="F11" s="111"/>
      <c r="G11" s="111"/>
      <c r="H11" s="111"/>
      <c r="I11" s="111"/>
      <c r="J11" s="111"/>
      <c r="K11" s="122"/>
      <c r="L11" s="114"/>
      <c r="M11" s="10" t="s">
        <v>3</v>
      </c>
      <c r="N11" s="11" t="s">
        <v>4</v>
      </c>
      <c r="O11" s="111"/>
      <c r="P11" s="119"/>
    </row>
    <row r="12" spans="1:19" s="6" customFormat="1" ht="39.75" customHeight="1" x14ac:dyDescent="0.25">
      <c r="A12" s="67">
        <v>1</v>
      </c>
      <c r="B12" s="70"/>
      <c r="C12" s="73"/>
      <c r="D12" s="74"/>
      <c r="E12" s="75"/>
      <c r="F12" s="76" t="str">
        <f>IF(B12="","",DATE(YEAR(D12),MONTH(D12),1))</f>
        <v/>
      </c>
      <c r="G12" s="76" t="str">
        <f>IF(C12="","",EOMONTH(D12,E12*12-1))</f>
        <v/>
      </c>
      <c r="H12" s="77" t="str">
        <f>IF(C12="","",ROUND(100/E12,2))</f>
        <v/>
      </c>
      <c r="I12" s="78" t="str">
        <f>IF(C12="","",ROUND(C12/E12,2))</f>
        <v/>
      </c>
      <c r="J12" s="77" t="str">
        <f>IF(C12="","",IF($C$8=YEAR(D12),ROUND((12-MONTH(D12)+1),2),IF($C$8=YEAR(G12),ROUND((MONTH(G12)),2),IF(AND($C$8&gt;YEAR(D12),$C$8&lt;YEAR(G12)),12,"Fehler"))))</f>
        <v/>
      </c>
      <c r="K12" s="79" t="str">
        <f>IF(C12="","",VLOOKUP($C$8,'lfd. Nr. 1'!$A$17:$B$42,2,FALSE))</f>
        <v/>
      </c>
      <c r="L12" s="80" t="str">
        <f>IF(C12="","",IF($C$8=YEAR(D12),DATE($C$8,12,31)-D12+1,IF($C$8=YEAR(G12),G12-DATE($C$8,1,1)+1,DATE($C$8,12,31)-DATE($C$8,1,1)+1)))</f>
        <v/>
      </c>
      <c r="M12" s="81"/>
      <c r="N12" s="82"/>
      <c r="O12" s="77" t="str">
        <f t="shared" ref="O12:O21" si="0">IF(C12="","",IF(OR(OR(YEAR(M12)&lt;$C$8,YEAR(M12)&gt;$C$8),OR(YEAR(N12)&lt;$C$8,YEAR(N12)&gt;$C$8)),"Förderjahr überschritten",(IF(OR(M12&lt;D12,N12&gt;G12),"Datum außerhalb der Abschreibung",N12-M12+1))))</f>
        <v/>
      </c>
      <c r="P12" s="83" t="str">
        <f>IF(C12="","",VLOOKUP($C$8,'lfd. Nr. 1'!$A$17:$D$42,4,FALSE))</f>
        <v/>
      </c>
      <c r="R12" s="13"/>
      <c r="S12" s="15"/>
    </row>
    <row r="13" spans="1:19" ht="39.75" customHeight="1" x14ac:dyDescent="0.25">
      <c r="A13" s="68">
        <v>2</v>
      </c>
      <c r="B13" s="71"/>
      <c r="C13" s="84"/>
      <c r="D13" s="85"/>
      <c r="E13" s="86"/>
      <c r="F13" s="87" t="str">
        <f t="shared" ref="F13:F21" si="1">IF(B13="","",DATE(YEAR(D13),MONTH(D13),1))</f>
        <v/>
      </c>
      <c r="G13" s="87" t="str">
        <f>IF(C13="","",EOMONTH(D13,E13*12-1))</f>
        <v/>
      </c>
      <c r="H13" s="88" t="str">
        <f>IF(C13="","",ROUND(100/E13,2))</f>
        <v/>
      </c>
      <c r="I13" s="89" t="str">
        <f>IF(C13="","",ROUND(C13/E13,2))</f>
        <v/>
      </c>
      <c r="J13" s="88" t="str">
        <f>IF(C13="","",IF($C$8=YEAR(D13),ROUND((12-MONTH(D13)+1),2),IF($C$8=YEAR(G13),ROUND((MONTH(G13)),2),IF(AND($C$8&gt;YEAR(D13),$C$8&lt;YEAR(G13)),12,"Fehler"))))</f>
        <v/>
      </c>
      <c r="K13" s="90" t="str">
        <f>IF(C13="","",VLOOKUP($C$8,'lfd. Nr. 2'!$A$17:$B$42,2,FALSE))</f>
        <v/>
      </c>
      <c r="L13" s="91" t="str">
        <f>IF(C13="","",IF($C$8=YEAR(D13),DATE($C$8,12,31)-D13+1,IF($C$8=YEAR(G13),G13-DATE($C$8,1,1)+1,DATE($C$8,12,31)-DATE($C$8,1,1)+1)))</f>
        <v/>
      </c>
      <c r="M13" s="92"/>
      <c r="N13" s="93"/>
      <c r="O13" s="88" t="str">
        <f t="shared" si="0"/>
        <v/>
      </c>
      <c r="P13" s="94" t="str">
        <f>IF(C13="","",VLOOKUP($C$8,'lfd. Nr. 2'!$A$17:$D$42,4,FALSE))</f>
        <v/>
      </c>
      <c r="R13" s="14"/>
    </row>
    <row r="14" spans="1:19" ht="39.75" customHeight="1" x14ac:dyDescent="0.25">
      <c r="A14" s="68">
        <v>3</v>
      </c>
      <c r="B14" s="71"/>
      <c r="C14" s="84"/>
      <c r="D14" s="85"/>
      <c r="E14" s="86"/>
      <c r="F14" s="87" t="str">
        <f t="shared" si="1"/>
        <v/>
      </c>
      <c r="G14" s="87" t="str">
        <f t="shared" ref="G14:G21" si="2">IF(C14="","",EOMONTH(D14,E14*12-1))</f>
        <v/>
      </c>
      <c r="H14" s="88" t="str">
        <f t="shared" ref="H14:H21" si="3">IF(C14="","",ROUND(100/E14,2))</f>
        <v/>
      </c>
      <c r="I14" s="89" t="str">
        <f t="shared" ref="I14:I21" si="4">IF(C14="","",ROUND(C14/E14,2))</f>
        <v/>
      </c>
      <c r="J14" s="88" t="str">
        <f t="shared" ref="J14:J21" si="5">IF(C14="","",IF($C$8=YEAR(D14),ROUND((12-MONTH(D14)+1),2),IF($C$8=YEAR(G14),ROUND((MONTH(G14)),2),IF(AND($C$8&gt;YEAR(D14),$C$8&lt;YEAR(G14)),12,"Fehler"))))</f>
        <v/>
      </c>
      <c r="K14" s="90" t="str">
        <f>IF(C14="","",VLOOKUP($C$8,'lfd. Nr. 3'!$A$17:$B$42,2,FALSE))</f>
        <v/>
      </c>
      <c r="L14" s="91" t="str">
        <f t="shared" ref="L14:L21" si="6">IF(C14="","",IF($C$8=YEAR(D14),DATE($C$8,12,31)-D14+1,IF($C$8=YEAR(G14),G14-DATE($C$8,1,1)+1,DATE($C$8,12,31)-DATE($C$8,1,1)+1)))</f>
        <v/>
      </c>
      <c r="M14" s="92"/>
      <c r="N14" s="93"/>
      <c r="O14" s="88" t="str">
        <f t="shared" si="0"/>
        <v/>
      </c>
      <c r="P14" s="94" t="str">
        <f>IF(C14="","",VLOOKUP($C$8,'lfd. Nr. 3'!$A$17:$D$42,4,FALSE))</f>
        <v/>
      </c>
    </row>
    <row r="15" spans="1:19" ht="39.75" customHeight="1" x14ac:dyDescent="0.25">
      <c r="A15" s="68">
        <v>4</v>
      </c>
      <c r="B15" s="71"/>
      <c r="C15" s="84"/>
      <c r="D15" s="85"/>
      <c r="E15" s="86"/>
      <c r="F15" s="87" t="str">
        <f t="shared" si="1"/>
        <v/>
      </c>
      <c r="G15" s="87" t="str">
        <f t="shared" si="2"/>
        <v/>
      </c>
      <c r="H15" s="88" t="str">
        <f t="shared" si="3"/>
        <v/>
      </c>
      <c r="I15" s="89" t="str">
        <f t="shared" si="4"/>
        <v/>
      </c>
      <c r="J15" s="88" t="str">
        <f t="shared" si="5"/>
        <v/>
      </c>
      <c r="K15" s="90" t="str">
        <f>IF(C15="","",VLOOKUP($C$8,'lfd. Nr. 4'!$A$17:$B$42,2,FALSE))</f>
        <v/>
      </c>
      <c r="L15" s="91" t="str">
        <f t="shared" si="6"/>
        <v/>
      </c>
      <c r="M15" s="92"/>
      <c r="N15" s="93"/>
      <c r="O15" s="88" t="str">
        <f t="shared" si="0"/>
        <v/>
      </c>
      <c r="P15" s="94" t="str">
        <f>IF(C15="","",VLOOKUP($C$8,'lfd. Nr. 4'!$A$17:$D$42,4,FALSE))</f>
        <v/>
      </c>
    </row>
    <row r="16" spans="1:19" ht="39.75" customHeight="1" x14ac:dyDescent="0.25">
      <c r="A16" s="68">
        <v>5</v>
      </c>
      <c r="B16" s="71"/>
      <c r="C16" s="84"/>
      <c r="D16" s="85"/>
      <c r="E16" s="86"/>
      <c r="F16" s="87" t="str">
        <f t="shared" si="1"/>
        <v/>
      </c>
      <c r="G16" s="87" t="str">
        <f t="shared" si="2"/>
        <v/>
      </c>
      <c r="H16" s="88" t="str">
        <f t="shared" si="3"/>
        <v/>
      </c>
      <c r="I16" s="89" t="str">
        <f t="shared" si="4"/>
        <v/>
      </c>
      <c r="J16" s="88" t="str">
        <f t="shared" si="5"/>
        <v/>
      </c>
      <c r="K16" s="90" t="str">
        <f>IF(C16="","",VLOOKUP($C$8,'lfd. Nr. 5'!$A$17:$B$42,2,FALSE))</f>
        <v/>
      </c>
      <c r="L16" s="91" t="str">
        <f t="shared" si="6"/>
        <v/>
      </c>
      <c r="M16" s="92"/>
      <c r="N16" s="93"/>
      <c r="O16" s="88" t="str">
        <f t="shared" si="0"/>
        <v/>
      </c>
      <c r="P16" s="94" t="str">
        <f>IF(C16="","",VLOOKUP($C$8,'lfd. Nr. 5'!$A$17:$D$42,4,FALSE))</f>
        <v/>
      </c>
    </row>
    <row r="17" spans="1:18" ht="39.75" customHeight="1" x14ac:dyDescent="0.25">
      <c r="A17" s="68">
        <v>6</v>
      </c>
      <c r="B17" s="71"/>
      <c r="C17" s="84"/>
      <c r="D17" s="85"/>
      <c r="E17" s="86"/>
      <c r="F17" s="87" t="str">
        <f t="shared" si="1"/>
        <v/>
      </c>
      <c r="G17" s="87" t="str">
        <f t="shared" si="2"/>
        <v/>
      </c>
      <c r="H17" s="88" t="str">
        <f t="shared" si="3"/>
        <v/>
      </c>
      <c r="I17" s="89" t="str">
        <f t="shared" si="4"/>
        <v/>
      </c>
      <c r="J17" s="88" t="str">
        <f t="shared" si="5"/>
        <v/>
      </c>
      <c r="K17" s="90" t="str">
        <f>IF(C17="","",VLOOKUP($C$8,'lfd. Nr. 6'!$A$17:$B$42,2,FALSE))</f>
        <v/>
      </c>
      <c r="L17" s="91" t="str">
        <f t="shared" si="6"/>
        <v/>
      </c>
      <c r="M17" s="92"/>
      <c r="N17" s="93"/>
      <c r="O17" s="88" t="str">
        <f t="shared" si="0"/>
        <v/>
      </c>
      <c r="P17" s="94" t="str">
        <f>IF(C17="","",VLOOKUP($C$8,'lfd. Nr. 6'!$A$17:$D$42,4,FALSE))</f>
        <v/>
      </c>
    </row>
    <row r="18" spans="1:18" ht="39.75" customHeight="1" x14ac:dyDescent="0.25">
      <c r="A18" s="68">
        <v>7</v>
      </c>
      <c r="B18" s="71"/>
      <c r="C18" s="84"/>
      <c r="D18" s="85"/>
      <c r="E18" s="86"/>
      <c r="F18" s="87" t="str">
        <f t="shared" si="1"/>
        <v/>
      </c>
      <c r="G18" s="87" t="str">
        <f t="shared" si="2"/>
        <v/>
      </c>
      <c r="H18" s="88" t="str">
        <f t="shared" si="3"/>
        <v/>
      </c>
      <c r="I18" s="89" t="str">
        <f t="shared" si="4"/>
        <v/>
      </c>
      <c r="J18" s="88" t="str">
        <f t="shared" si="5"/>
        <v/>
      </c>
      <c r="K18" s="90" t="str">
        <f>IF(C18="","",VLOOKUP($C$8,'lfd. Nr. 7'!$A$17:$B$42,2,FALSE))</f>
        <v/>
      </c>
      <c r="L18" s="91" t="str">
        <f t="shared" si="6"/>
        <v/>
      </c>
      <c r="M18" s="92"/>
      <c r="N18" s="93"/>
      <c r="O18" s="88" t="str">
        <f t="shared" si="0"/>
        <v/>
      </c>
      <c r="P18" s="94" t="str">
        <f>IF(C18="","",VLOOKUP($C$8,'lfd. Nr. 7'!$A$17:$D$42,4,FALSE))</f>
        <v/>
      </c>
    </row>
    <row r="19" spans="1:18" ht="39.75" customHeight="1" x14ac:dyDescent="0.25">
      <c r="A19" s="68">
        <v>8</v>
      </c>
      <c r="B19" s="71"/>
      <c r="C19" s="84"/>
      <c r="D19" s="85"/>
      <c r="E19" s="86"/>
      <c r="F19" s="87" t="str">
        <f t="shared" si="1"/>
        <v/>
      </c>
      <c r="G19" s="87" t="str">
        <f t="shared" si="2"/>
        <v/>
      </c>
      <c r="H19" s="88" t="str">
        <f t="shared" si="3"/>
        <v/>
      </c>
      <c r="I19" s="89" t="str">
        <f t="shared" si="4"/>
        <v/>
      </c>
      <c r="J19" s="88" t="str">
        <f t="shared" si="5"/>
        <v/>
      </c>
      <c r="K19" s="90" t="str">
        <f>IF(C19="","",VLOOKUP($C$8,'lfd. Nr. 8'!$A$17:$B$42,2,FALSE))</f>
        <v/>
      </c>
      <c r="L19" s="91" t="str">
        <f t="shared" si="6"/>
        <v/>
      </c>
      <c r="M19" s="92"/>
      <c r="N19" s="93"/>
      <c r="O19" s="88" t="str">
        <f t="shared" si="0"/>
        <v/>
      </c>
      <c r="P19" s="94" t="str">
        <f>IF(C19="","",VLOOKUP($C$8,'lfd. Nr. 8'!$A$17:$D$42,4,FALSE))</f>
        <v/>
      </c>
      <c r="R19" s="62"/>
    </row>
    <row r="20" spans="1:18" ht="39.75" customHeight="1" x14ac:dyDescent="0.25">
      <c r="A20" s="68">
        <v>9</v>
      </c>
      <c r="B20" s="71"/>
      <c r="C20" s="84"/>
      <c r="D20" s="85"/>
      <c r="E20" s="86"/>
      <c r="F20" s="87" t="str">
        <f t="shared" si="1"/>
        <v/>
      </c>
      <c r="G20" s="87" t="str">
        <f t="shared" si="2"/>
        <v/>
      </c>
      <c r="H20" s="88" t="str">
        <f t="shared" si="3"/>
        <v/>
      </c>
      <c r="I20" s="89" t="str">
        <f t="shared" si="4"/>
        <v/>
      </c>
      <c r="J20" s="88" t="str">
        <f t="shared" si="5"/>
        <v/>
      </c>
      <c r="K20" s="90" t="str">
        <f>IF(C20="","",VLOOKUP($C$8,'lfd. Nr. 9'!$A$17:$B$42,2,FALSE))</f>
        <v/>
      </c>
      <c r="L20" s="91" t="str">
        <f t="shared" si="6"/>
        <v/>
      </c>
      <c r="M20" s="92"/>
      <c r="N20" s="93"/>
      <c r="O20" s="88" t="str">
        <f t="shared" si="0"/>
        <v/>
      </c>
      <c r="P20" s="94" t="str">
        <f>IF(C20="","",VLOOKUP($C$8,'lfd. Nr. 9'!$A$17:$D$42,4,FALSE))</f>
        <v/>
      </c>
    </row>
    <row r="21" spans="1:18" ht="39.75" customHeight="1" thickBot="1" x14ac:dyDescent="0.3">
      <c r="A21" s="69">
        <v>10</v>
      </c>
      <c r="B21" s="72"/>
      <c r="C21" s="95"/>
      <c r="D21" s="96"/>
      <c r="E21" s="97"/>
      <c r="F21" s="98" t="str">
        <f t="shared" si="1"/>
        <v/>
      </c>
      <c r="G21" s="98" t="str">
        <f t="shared" si="2"/>
        <v/>
      </c>
      <c r="H21" s="99" t="str">
        <f t="shared" si="3"/>
        <v/>
      </c>
      <c r="I21" s="100" t="str">
        <f t="shared" si="4"/>
        <v/>
      </c>
      <c r="J21" s="99" t="str">
        <f t="shared" si="5"/>
        <v/>
      </c>
      <c r="K21" s="101" t="str">
        <f>IF(C21="","",VLOOKUP($C$8,'lfd. Nr. 10'!$A$17:$B$42,2,FALSE))</f>
        <v/>
      </c>
      <c r="L21" s="102" t="str">
        <f t="shared" si="6"/>
        <v/>
      </c>
      <c r="M21" s="103"/>
      <c r="N21" s="104"/>
      <c r="O21" s="99" t="str">
        <f t="shared" si="0"/>
        <v/>
      </c>
      <c r="P21" s="105" t="str">
        <f>IF(C21="","",VLOOKUP($C$8,'lfd. Nr. 10'!$A$17:$D$42,4,FALSE))</f>
        <v/>
      </c>
    </row>
    <row r="22" spans="1:18" ht="32.25" customHeight="1" thickBot="1" x14ac:dyDescent="0.3">
      <c r="A22" s="117" t="s">
        <v>49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N22" s="108" t="s">
        <v>38</v>
      </c>
      <c r="O22" s="109"/>
      <c r="P22" s="59">
        <f>SUM(P12:P21)</f>
        <v>0</v>
      </c>
    </row>
    <row r="23" spans="1:18" ht="6" customHeight="1" thickBot="1" x14ac:dyDescent="0.3"/>
    <row r="24" spans="1:18" s="48" customFormat="1" ht="25.5" customHeight="1" thickBot="1" x14ac:dyDescent="0.3">
      <c r="A24" s="63"/>
      <c r="B24" s="115" t="s">
        <v>41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</row>
    <row r="25" spans="1:18" s="48" customFormat="1" ht="4.5" customHeight="1" thickBot="1" x14ac:dyDescent="0.3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</row>
    <row r="26" spans="1:18" s="48" customFormat="1" ht="25.5" customHeight="1" thickBot="1" x14ac:dyDescent="0.3">
      <c r="A26" s="63"/>
      <c r="B26" s="116" t="s">
        <v>47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</row>
    <row r="27" spans="1:18" ht="3.75" customHeight="1" thickBot="1" x14ac:dyDescent="0.3"/>
    <row r="28" spans="1:18" s="48" customFormat="1" ht="25.5" customHeight="1" thickBot="1" x14ac:dyDescent="0.3">
      <c r="A28" s="63"/>
      <c r="B28" s="116" t="s">
        <v>48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</row>
    <row r="29" spans="1:18" ht="10.5" customHeight="1" x14ac:dyDescent="0.25"/>
    <row r="30" spans="1:18" s="48" customFormat="1" ht="28.5" customHeight="1" x14ac:dyDescent="0.25">
      <c r="A30" s="112" t="s">
        <v>31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</row>
    <row r="31" spans="1:18" s="48" customFormat="1" ht="28.5" customHeight="1" x14ac:dyDescent="0.25">
      <c r="A31" s="112" t="s">
        <v>32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</row>
    <row r="32" spans="1:18" s="48" customFormat="1" ht="28.5" customHeight="1" x14ac:dyDescent="0.25">
      <c r="A32" s="112" t="s">
        <v>51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</row>
    <row r="33" spans="1:16" s="48" customFormat="1" ht="51.75" customHeight="1" x14ac:dyDescent="0.4">
      <c r="A33" s="107"/>
      <c r="B33" s="107"/>
      <c r="C33" s="107"/>
      <c r="D33" s="53"/>
      <c r="E33" s="53"/>
      <c r="F33" s="53"/>
      <c r="G33" s="124"/>
      <c r="H33" s="124"/>
      <c r="I33" s="124"/>
      <c r="J33" s="124"/>
      <c r="K33" s="53"/>
      <c r="L33" s="53"/>
      <c r="M33" s="53"/>
      <c r="N33" s="53"/>
      <c r="O33" s="53"/>
      <c r="P33" s="53"/>
    </row>
    <row r="34" spans="1:16" ht="23.25" customHeight="1" x14ac:dyDescent="0.3">
      <c r="A34" s="123" t="s">
        <v>37</v>
      </c>
      <c r="B34" s="123"/>
      <c r="C34" s="51"/>
      <c r="D34" s="50"/>
      <c r="E34" s="50"/>
      <c r="F34" s="50"/>
      <c r="G34" s="123" t="s">
        <v>33</v>
      </c>
      <c r="H34" s="123"/>
      <c r="I34" s="123"/>
      <c r="J34" s="123"/>
    </row>
  </sheetData>
  <sheetProtection sheet="1" selectLockedCells="1"/>
  <mergeCells count="30">
    <mergeCell ref="M10:N10"/>
    <mergeCell ref="J10:J11"/>
    <mergeCell ref="K10:K11"/>
    <mergeCell ref="A34:B34"/>
    <mergeCell ref="G34:J34"/>
    <mergeCell ref="G33:J33"/>
    <mergeCell ref="B10:B11"/>
    <mergeCell ref="A10:A11"/>
    <mergeCell ref="I10:I11"/>
    <mergeCell ref="H10:H11"/>
    <mergeCell ref="G10:G11"/>
    <mergeCell ref="E10:E11"/>
    <mergeCell ref="D10:D11"/>
    <mergeCell ref="C10:C11"/>
    <mergeCell ref="C2:L2"/>
    <mergeCell ref="C4:L4"/>
    <mergeCell ref="C6:L6"/>
    <mergeCell ref="A33:C33"/>
    <mergeCell ref="N22:O22"/>
    <mergeCell ref="F10:F11"/>
    <mergeCell ref="A30:P30"/>
    <mergeCell ref="A31:P31"/>
    <mergeCell ref="A32:P32"/>
    <mergeCell ref="L10:L11"/>
    <mergeCell ref="O10:O11"/>
    <mergeCell ref="B24:P24"/>
    <mergeCell ref="B26:P26"/>
    <mergeCell ref="B28:P28"/>
    <mergeCell ref="A22:K22"/>
    <mergeCell ref="P10:P11"/>
  </mergeCells>
  <pageMargins left="0.27559055118110237" right="0.15748031496062992" top="1.26" bottom="0.31496062992125984" header="0.74803149606299213" footer="0.15748031496062992"/>
  <pageSetup paperSize="9" scale="52" orientation="landscape" r:id="rId1"/>
  <headerFooter differentOddEven="1">
    <oddHeader>&amp;C&amp;"-,Fett"&amp;26&amp;UÜbersicht über die Zusammensetzung der berücksichtigungsfähigen Abschreibungen</oddHeader>
    <oddFooter>&amp;LLVwA – LJA 501 Fb 552 –  Übersicht förderfähige Abschreibungen   Stand: 03.07.2018</oddFooter>
  </headerFooter>
  <rowBreaks count="1" manualBreakCount="1">
    <brk id="3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6"/>
  <sheetViews>
    <sheetView workbookViewId="0">
      <selection activeCell="I6" sqref="I6"/>
    </sheetView>
  </sheetViews>
  <sheetFormatPr baseColWidth="10" defaultRowHeight="15" x14ac:dyDescent="0.25"/>
  <cols>
    <col min="1" max="1" width="33.28515625" customWidth="1"/>
    <col min="2" max="2" width="32.140625" style="18" customWidth="1"/>
    <col min="3" max="3" width="14.140625" customWidth="1"/>
    <col min="4" max="4" width="15.85546875" customWidth="1"/>
  </cols>
  <sheetData>
    <row r="1" spans="1:4" ht="24" thickBot="1" x14ac:dyDescent="0.4">
      <c r="A1" s="28" t="s">
        <v>30</v>
      </c>
    </row>
    <row r="2" spans="1:4" s="19" customFormat="1" ht="35.25" customHeight="1" x14ac:dyDescent="0.25">
      <c r="A2" s="20" t="s">
        <v>1</v>
      </c>
      <c r="B2" s="44">
        <f>Übersicht!B20</f>
        <v>0</v>
      </c>
    </row>
    <row r="3" spans="1:4" s="19" customFormat="1" ht="29.25" customHeight="1" x14ac:dyDescent="0.25">
      <c r="A3" s="21" t="s">
        <v>17</v>
      </c>
      <c r="B3" s="22">
        <f>Übersicht!C20</f>
        <v>0</v>
      </c>
    </row>
    <row r="4" spans="1:4" s="19" customFormat="1" ht="24.75" customHeight="1" x14ac:dyDescent="0.25">
      <c r="A4" s="23" t="s">
        <v>2</v>
      </c>
      <c r="B4" s="24">
        <f>Übersicht!D20</f>
        <v>0</v>
      </c>
      <c r="C4" s="16"/>
      <c r="D4" s="17"/>
    </row>
    <row r="5" spans="1:4" s="19" customFormat="1" ht="29.25" customHeight="1" x14ac:dyDescent="0.25">
      <c r="A5" s="25" t="s">
        <v>11</v>
      </c>
      <c r="B5" s="26">
        <f>Übersicht!E20</f>
        <v>0</v>
      </c>
    </row>
    <row r="6" spans="1:4" s="19" customFormat="1" ht="29.25" customHeight="1" x14ac:dyDescent="0.25">
      <c r="A6" s="25" t="s">
        <v>12</v>
      </c>
      <c r="B6" s="26">
        <f>B5*12</f>
        <v>0</v>
      </c>
    </row>
    <row r="7" spans="1:4" s="19" customFormat="1" ht="29.25" customHeight="1" x14ac:dyDescent="0.25">
      <c r="A7" s="25" t="s">
        <v>39</v>
      </c>
      <c r="B7" s="24" t="str">
        <f>Übersicht!F20</f>
        <v/>
      </c>
    </row>
    <row r="8" spans="1:4" s="19" customFormat="1" ht="29.25" customHeight="1" x14ac:dyDescent="0.25">
      <c r="A8" s="25" t="s">
        <v>40</v>
      </c>
      <c r="B8" s="24" t="str">
        <f>Übersicht!G20</f>
        <v/>
      </c>
    </row>
    <row r="9" spans="1:4" s="19" customFormat="1" ht="29.25" customHeight="1" x14ac:dyDescent="0.25">
      <c r="A9" s="27" t="s">
        <v>13</v>
      </c>
      <c r="B9" s="22" t="e">
        <f>ROUND(B3/B5,2)</f>
        <v>#DIV/0!</v>
      </c>
    </row>
    <row r="10" spans="1:4" s="19" customFormat="1" ht="31.5" customHeight="1" x14ac:dyDescent="0.25">
      <c r="A10" s="45" t="s">
        <v>14</v>
      </c>
      <c r="B10" s="24">
        <f>Übersicht!M20</f>
        <v>0</v>
      </c>
    </row>
    <row r="11" spans="1:4" ht="31.5" customHeight="1" x14ac:dyDescent="0.25">
      <c r="A11" s="45" t="s">
        <v>15</v>
      </c>
      <c r="B11" s="24">
        <f>Übersicht!N20</f>
        <v>0</v>
      </c>
    </row>
    <row r="12" spans="1:4" ht="22.5" customHeight="1" x14ac:dyDescent="0.25">
      <c r="A12" s="46" t="s">
        <v>20</v>
      </c>
      <c r="B12" s="35">
        <f>B11-B10+1</f>
        <v>1</v>
      </c>
    </row>
    <row r="13" spans="1:4" ht="22.5" customHeight="1" thickBot="1" x14ac:dyDescent="0.3">
      <c r="A13" s="47" t="s">
        <v>19</v>
      </c>
      <c r="B13" s="29">
        <f>Übersicht!$C$8</f>
        <v>0</v>
      </c>
    </row>
    <row r="14" spans="1:4" ht="9.75" customHeight="1" x14ac:dyDescent="0.25"/>
    <row r="15" spans="1:4" ht="9.75" customHeight="1" thickBot="1" x14ac:dyDescent="0.3"/>
    <row r="16" spans="1:4" s="37" customFormat="1" ht="51.75" customHeight="1" thickBot="1" x14ac:dyDescent="0.3">
      <c r="A16" s="36" t="s">
        <v>18</v>
      </c>
      <c r="B16" s="38" t="s">
        <v>22</v>
      </c>
      <c r="C16" s="38" t="s">
        <v>20</v>
      </c>
      <c r="D16" s="39" t="s">
        <v>21</v>
      </c>
    </row>
    <row r="17" spans="1:4" ht="15.75" customHeight="1" x14ac:dyDescent="0.25">
      <c r="A17" s="33">
        <f>IF(B4="","",YEAR(B4))</f>
        <v>1900</v>
      </c>
      <c r="B17" s="34" t="e">
        <f>IF(B4="","",ROUND((B9*((12-MONTH(B4))+1))/12,2))</f>
        <v>#DIV/0!</v>
      </c>
      <c r="C17" s="40" t="str">
        <f>IF(A17="","",IF(A17=$B$13,$B$11-$B$10+1,""))</f>
        <v/>
      </c>
      <c r="D17" s="42" t="str">
        <f t="shared" ref="D17" si="0">IF(A17="","",IF(A17=$B$13,ROUND(C17*B17/(DATE(A17,12,31)-DATE(A17,1,1)+1),2),""))</f>
        <v/>
      </c>
    </row>
    <row r="18" spans="1:4" ht="15.75" customHeight="1" x14ac:dyDescent="0.25">
      <c r="A18" s="31">
        <f>IF(B5="","",YEAR(B4)+1)</f>
        <v>1901</v>
      </c>
      <c r="B18" s="32" t="e">
        <f>IF(A18="","",IF(AND(A18&gt;YEAR($B$4),A18&lt;YEAR($B$8)),ROUND(2*$B$3/$B$5-ROUND($B$3/$B$5,2),2),IF(A18=YEAR($B$8),$B$3-B17,"")))</f>
        <v>#VALUE!</v>
      </c>
      <c r="C18" s="41" t="str">
        <f t="shared" ref="C18:C42" si="1">IF(A18="","",IF(A18=$B$13,$B$11-$B$10+1,""))</f>
        <v/>
      </c>
      <c r="D18" s="43" t="str">
        <f>IF(A18="","",IF(OR(A18&lt;$B$13,A18&gt;$B$13),"",IF(A18&lt;YEAR($B$8),ROUND(C18*B18/(DATE(A18,12,31)-DATE(A18,1,1)+1),2),IF(A18=YEAR($B$8),ROUND(B18*C18/($B$8-DATE(YEAR($B$8),1,1)+1),2),""))))</f>
        <v/>
      </c>
    </row>
    <row r="19" spans="1:4" ht="15.75" customHeight="1" x14ac:dyDescent="0.25">
      <c r="A19" s="31" t="e">
        <f>IF($B$4="","",IF(YEAR($B$8)&gt;YEAR($B$4)+1,YEAR($B$4)+2,""))</f>
        <v>#VALUE!</v>
      </c>
      <c r="B19" s="32" t="e">
        <f>IF(A19="","",IF(AND(A19&gt;YEAR($B$4),A19&lt;YEAR($B$8)),ROUND(3*$B$3/$B$5-ROUND($B$3/$B$5*2,2),2),IF(A19=YEAR($B$8),$B$3-SUM($B$17:B18),"")))</f>
        <v>#VALUE!</v>
      </c>
      <c r="C19" s="41" t="e">
        <f t="shared" si="1"/>
        <v>#VALUE!</v>
      </c>
      <c r="D19" s="43" t="e">
        <f t="shared" ref="D19:D42" si="2">IF(A19="","",IF(OR(A19&lt;$B$13,A19&gt;$B$13),"",IF(A19&lt;YEAR($B$8),ROUND(C19*B19/(DATE(A19,12,31)-DATE(A19,1,1)+1),2),IF(A19=YEAR($B$8),ROUND(B19*C19/($B$8-DATE(YEAR($B$8),1,1)+1),2),""))))</f>
        <v>#VALUE!</v>
      </c>
    </row>
    <row r="20" spans="1:4" ht="15.75" customHeight="1" x14ac:dyDescent="0.25">
      <c r="A20" s="31" t="e">
        <f>IF($B$4="","",IF(YEAR($B$8)&gt;YEAR($B$4)+2,YEAR($B$4)+3,""))</f>
        <v>#VALUE!</v>
      </c>
      <c r="B20" s="32" t="e">
        <f>IF(A20="","",IF(AND(A20&gt;YEAR($B$4),A20&lt;YEAR($B$8)),ROUND(4*$B$3/$B$5-ROUND($B$3/$B$5*3,2),2),IF(A20=YEAR($B$8),$B$3-SUM($B$17:B19),"")))</f>
        <v>#VALUE!</v>
      </c>
      <c r="C20" s="41" t="e">
        <f t="shared" si="1"/>
        <v>#VALUE!</v>
      </c>
      <c r="D20" s="43" t="e">
        <f t="shared" si="2"/>
        <v>#VALUE!</v>
      </c>
    </row>
    <row r="21" spans="1:4" ht="15.75" customHeight="1" x14ac:dyDescent="0.25">
      <c r="A21" s="31" t="e">
        <f>IF($B$4="","",IF(YEAR($B$8)&gt;YEAR($B$4)+3,YEAR($B$4)+4,""))</f>
        <v>#VALUE!</v>
      </c>
      <c r="B21" s="32" t="e">
        <f>IF(A21="","",IF(AND(A21&gt;YEAR($B$4),A21&lt;YEAR($B$8)),ROUND(5*$B$3/$B$5-ROUND($B$3/$B$5*4,2),2),IF(A21=YEAR($B$8),$B$3-SUM($B$17:B20),"")))</f>
        <v>#VALUE!</v>
      </c>
      <c r="C21" s="41" t="e">
        <f t="shared" si="1"/>
        <v>#VALUE!</v>
      </c>
      <c r="D21" s="43" t="e">
        <f t="shared" si="2"/>
        <v>#VALUE!</v>
      </c>
    </row>
    <row r="22" spans="1:4" ht="15.75" customHeight="1" x14ac:dyDescent="0.25">
      <c r="A22" s="31" t="e">
        <f>IF($B$4="","",IF(YEAR($B$8)&gt;YEAR($B$4)+4,YEAR($B$4)+5,""))</f>
        <v>#VALUE!</v>
      </c>
      <c r="B22" s="32" t="e">
        <f>IF(A22="","",IF(AND(A22&gt;YEAR($B$4),A22&lt;YEAR($B$8)),ROUND(6*$B$3/$B$5-ROUND($B$3/$B$5*5,2),2),IF(A22=YEAR($B$8),$B$3-SUM($B$17:B21),"")))</f>
        <v>#VALUE!</v>
      </c>
      <c r="C22" s="41" t="e">
        <f t="shared" si="1"/>
        <v>#VALUE!</v>
      </c>
      <c r="D22" s="43" t="e">
        <f t="shared" si="2"/>
        <v>#VALUE!</v>
      </c>
    </row>
    <row r="23" spans="1:4" ht="15.75" customHeight="1" x14ac:dyDescent="0.25">
      <c r="A23" s="31" t="e">
        <f>IF($B$4="","",IF(YEAR($B$8)&gt;YEAR($B$4)+5,YEAR($B$4)+6,""))</f>
        <v>#VALUE!</v>
      </c>
      <c r="B23" s="32" t="e">
        <f>IF(A23="","",IF(AND(A23&gt;YEAR($B$4),A23&lt;YEAR($B$8)),ROUND(7*$B$3/$B$5-ROUND($B$3/$B$5*6,2),2),IF(A23=YEAR($B$8),$B$3-SUM($B$17:B22),"")))</f>
        <v>#VALUE!</v>
      </c>
      <c r="C23" s="41" t="e">
        <f t="shared" si="1"/>
        <v>#VALUE!</v>
      </c>
      <c r="D23" s="43" t="e">
        <f t="shared" si="2"/>
        <v>#VALUE!</v>
      </c>
    </row>
    <row r="24" spans="1:4" ht="15.75" customHeight="1" x14ac:dyDescent="0.25">
      <c r="A24" s="31" t="e">
        <f>IF($B$4="","",IF(YEAR($B$8)&gt;YEAR($B$4)+6,YEAR($B$4)+7,""))</f>
        <v>#VALUE!</v>
      </c>
      <c r="B24" s="32" t="e">
        <f>IF(A24="","",IF(AND(A24&gt;YEAR($B$4),A24&lt;YEAR($B$8)),ROUND(8*$B$3/$B$5-ROUND($B$3/$B$5*7,2),2),IF(A24=YEAR($B$8),$B$3-SUM($B$17:B23),"")))</f>
        <v>#VALUE!</v>
      </c>
      <c r="C24" s="41" t="e">
        <f t="shared" si="1"/>
        <v>#VALUE!</v>
      </c>
      <c r="D24" s="43" t="e">
        <f t="shared" si="2"/>
        <v>#VALUE!</v>
      </c>
    </row>
    <row r="25" spans="1:4" ht="15.75" customHeight="1" x14ac:dyDescent="0.25">
      <c r="A25" s="31" t="e">
        <f>IF($B$4="","",IF(YEAR($B$8)&gt;YEAR($B$4)+7,YEAR($B$4)+8,""))</f>
        <v>#VALUE!</v>
      </c>
      <c r="B25" s="32" t="e">
        <f>IF(A25="","",IF(AND(A25&gt;YEAR($B$4),A25&lt;YEAR($B$8)),ROUND(9*$B$3/$B$5-ROUND($B$3/$B$5*8,2),2),IF(A25=YEAR($B$8),$B$3-SUM($B$17:B24),"")))</f>
        <v>#VALUE!</v>
      </c>
      <c r="C25" s="41" t="e">
        <f t="shared" si="1"/>
        <v>#VALUE!</v>
      </c>
      <c r="D25" s="43" t="e">
        <f t="shared" si="2"/>
        <v>#VALUE!</v>
      </c>
    </row>
    <row r="26" spans="1:4" ht="15.75" customHeight="1" x14ac:dyDescent="0.25">
      <c r="A26" s="31" t="e">
        <f>IF($B$4="","",IF(YEAR($B$8)&gt;YEAR($B$4)+8,YEAR($B$4)+9,""))</f>
        <v>#VALUE!</v>
      </c>
      <c r="B26" s="32" t="e">
        <f>IF(A26="","",IF(AND(A26&gt;YEAR($B$4),A26&lt;YEAR($B$8)),ROUND(10*$B$3/$B$5-ROUND($B$3/$B$5*9,2),2),IF(A26=YEAR($B$8),$B$3-SUM($B$17:B25),"")))</f>
        <v>#VALUE!</v>
      </c>
      <c r="C26" s="41" t="e">
        <f t="shared" si="1"/>
        <v>#VALUE!</v>
      </c>
      <c r="D26" s="43" t="e">
        <f t="shared" si="2"/>
        <v>#VALUE!</v>
      </c>
    </row>
    <row r="27" spans="1:4" ht="15.75" customHeight="1" x14ac:dyDescent="0.25">
      <c r="A27" s="31" t="e">
        <f>IF($B$4="","",IF(YEAR($B$8)&gt;YEAR($B$4)+9,YEAR($B$4)+10,""))</f>
        <v>#VALUE!</v>
      </c>
      <c r="B27" s="32" t="e">
        <f>IF(A27="","",IF(AND(A27&gt;YEAR($B$4),A27&lt;YEAR($B$8)),ROUND(11*$B$3/$B$5-ROUND($B$3/$B$5*10,2),2),IF(A27=YEAR($B$8),$B$3-SUM($B$17:B26),"")))</f>
        <v>#VALUE!</v>
      </c>
      <c r="C27" s="41" t="e">
        <f t="shared" si="1"/>
        <v>#VALUE!</v>
      </c>
      <c r="D27" s="43" t="e">
        <f t="shared" si="2"/>
        <v>#VALUE!</v>
      </c>
    </row>
    <row r="28" spans="1:4" ht="15.75" x14ac:dyDescent="0.25">
      <c r="A28" s="31" t="e">
        <f>IF($B$4="","",IF(YEAR($B$8)&gt;YEAR($B$4)+10,YEAR($B$4)+11,""))</f>
        <v>#VALUE!</v>
      </c>
      <c r="B28" s="32" t="e">
        <f>IF(A28="","",IF(AND(A28&gt;YEAR($B$4),A28&lt;YEAR($B$8)),ROUND(12*$B$3/$B$5-ROUND($B$3/$B$5*11,2),2),IF(A28=YEAR($B$8),$B$3-SUM($B$17:B27),"")))</f>
        <v>#VALUE!</v>
      </c>
      <c r="C28" s="41" t="e">
        <f t="shared" si="1"/>
        <v>#VALUE!</v>
      </c>
      <c r="D28" s="43" t="e">
        <f t="shared" si="2"/>
        <v>#VALUE!</v>
      </c>
    </row>
    <row r="29" spans="1:4" ht="15.75" x14ac:dyDescent="0.25">
      <c r="A29" s="31" t="e">
        <f>IF($B$4="","",IF(YEAR($B$8)&gt;YEAR($B$4)+11,YEAR($B$4)+12,""))</f>
        <v>#VALUE!</v>
      </c>
      <c r="B29" s="32" t="e">
        <f>IF(A29="","",IF(AND(A29&gt;YEAR($B$4),A29&lt;YEAR($B$8)),ROUND(13*$B$3/$B$5-ROUND($B$3/$B$5*12,2),2),IF(A29=YEAR($B$8),$B$3-SUM($B$17:B28),"")))</f>
        <v>#VALUE!</v>
      </c>
      <c r="C29" s="41" t="e">
        <f t="shared" si="1"/>
        <v>#VALUE!</v>
      </c>
      <c r="D29" s="43" t="e">
        <f t="shared" si="2"/>
        <v>#VALUE!</v>
      </c>
    </row>
    <row r="30" spans="1:4" ht="15.75" x14ac:dyDescent="0.25">
      <c r="A30" s="31" t="e">
        <f>IF($B$4="","",IF(YEAR($B$8)&gt;YEAR($B$4)+12,YEAR($B$4)+13,""))</f>
        <v>#VALUE!</v>
      </c>
      <c r="B30" s="32" t="e">
        <f>IF(A30="","",IF(AND(A30&gt;YEAR($B$4),A30&lt;YEAR($B$8)),ROUND(14*$B$3/$B$5-ROUND($B$3/$B$5*13,2),2),IF(A30=YEAR($B$8),$B$3-SUM($B$17:B29),"")))</f>
        <v>#VALUE!</v>
      </c>
      <c r="C30" s="41" t="e">
        <f t="shared" si="1"/>
        <v>#VALUE!</v>
      </c>
      <c r="D30" s="43" t="e">
        <f t="shared" si="2"/>
        <v>#VALUE!</v>
      </c>
    </row>
    <row r="31" spans="1:4" ht="15.75" x14ac:dyDescent="0.25">
      <c r="A31" s="31" t="e">
        <f>IF($B$4="","",IF(YEAR($B$8)&gt;YEAR($B$4)+13,YEAR($B$4)+14,""))</f>
        <v>#VALUE!</v>
      </c>
      <c r="B31" s="32" t="e">
        <f>IF(A31="","",IF(AND(A31&gt;YEAR($B$4),A31&lt;YEAR($B$8)),ROUND(15*$B$3/$B$5-ROUND($B$3/$B$5*14,2),2),IF(A31=YEAR($B$8),$B$3-SUM($B$17:B30),"")))</f>
        <v>#VALUE!</v>
      </c>
      <c r="C31" s="41" t="e">
        <f t="shared" si="1"/>
        <v>#VALUE!</v>
      </c>
      <c r="D31" s="43" t="e">
        <f t="shared" si="2"/>
        <v>#VALUE!</v>
      </c>
    </row>
    <row r="32" spans="1:4" ht="15.75" x14ac:dyDescent="0.25">
      <c r="A32" s="31" t="e">
        <f>IF($B$4="","",IF(YEAR($B$8)&gt;YEAR($B$4)+14,YEAR($B$4)+15,""))</f>
        <v>#VALUE!</v>
      </c>
      <c r="B32" s="32" t="e">
        <f>IF(A32="","",IF(AND(A32&gt;YEAR($B$4),A32&lt;YEAR($B$8)),ROUND(16*$B$3/$B$5-ROUND($B$3/$B$5*15,2),2),IF(A32=YEAR($B$8),$B$3-SUM($B$17:B31),"")))</f>
        <v>#VALUE!</v>
      </c>
      <c r="C32" s="41" t="e">
        <f t="shared" si="1"/>
        <v>#VALUE!</v>
      </c>
      <c r="D32" s="43" t="e">
        <f t="shared" si="2"/>
        <v>#VALUE!</v>
      </c>
    </row>
    <row r="33" spans="1:4" ht="15.75" x14ac:dyDescent="0.25">
      <c r="A33" s="31" t="e">
        <f>IF($B$4="","",IF(YEAR($B$8)&gt;YEAR($B$4)+15,YEAR($B$4)+16,""))</f>
        <v>#VALUE!</v>
      </c>
      <c r="B33" s="32" t="e">
        <f>IF(A33="","",IF(AND(A33&gt;YEAR($B$4),A33&lt;YEAR($B$8)),ROUND(17*$B$3/$B$5-ROUND($B$3/$B$5*16,2),2),IF(A33=YEAR($B$8),$B$3-SUM($B$17:B32),"")))</f>
        <v>#VALUE!</v>
      </c>
      <c r="C33" s="41" t="e">
        <f t="shared" si="1"/>
        <v>#VALUE!</v>
      </c>
      <c r="D33" s="43" t="e">
        <f t="shared" si="2"/>
        <v>#VALUE!</v>
      </c>
    </row>
    <row r="34" spans="1:4" ht="15.75" x14ac:dyDescent="0.25">
      <c r="A34" s="31" t="e">
        <f>IF($B$4="","",IF(YEAR($B$8)&gt;YEAR($B$4)+16,YEAR($B$4)+17,""))</f>
        <v>#VALUE!</v>
      </c>
      <c r="B34" s="32" t="e">
        <f>IF(A34="","",IF(AND(A34&gt;YEAR($B$4),A34&lt;YEAR($B$8)),ROUND(18*$B$3/$B$5-ROUND($B$3/$B$5*17,2),2),IF(A34=YEAR($B$8),$B$3-SUM($B$17:B33),"")))</f>
        <v>#VALUE!</v>
      </c>
      <c r="C34" s="41" t="e">
        <f t="shared" si="1"/>
        <v>#VALUE!</v>
      </c>
      <c r="D34" s="43" t="e">
        <f t="shared" si="2"/>
        <v>#VALUE!</v>
      </c>
    </row>
    <row r="35" spans="1:4" ht="15.75" x14ac:dyDescent="0.25">
      <c r="A35" s="31" t="e">
        <f>IF($B$4="","",IF(YEAR($B$8)&gt;YEAR($B$4)+17,YEAR($B$4)+18,""))</f>
        <v>#VALUE!</v>
      </c>
      <c r="B35" s="32" t="e">
        <f>IF(A35="","",IF(AND(A35&gt;YEAR($B$4),A35&lt;YEAR($B$8)),ROUND(19*$B$3/$B$5-ROUND($B$3/$B$5*18,2),2),IF(A35=YEAR($B$8),$B$3-SUM($B$17:B34),"")))</f>
        <v>#VALUE!</v>
      </c>
      <c r="C35" s="41" t="e">
        <f t="shared" si="1"/>
        <v>#VALUE!</v>
      </c>
      <c r="D35" s="43" t="e">
        <f t="shared" si="2"/>
        <v>#VALUE!</v>
      </c>
    </row>
    <row r="36" spans="1:4" ht="15.75" x14ac:dyDescent="0.25">
      <c r="A36" s="31" t="e">
        <f>IF($B$4="","",IF(YEAR($B$8)&gt;YEAR($B$4)+18,YEAR($B$4)+19,""))</f>
        <v>#VALUE!</v>
      </c>
      <c r="B36" s="32" t="e">
        <f>IF(A36="","",IF(AND(A36&gt;YEAR($B$4),A36&lt;YEAR($B$8)),ROUND(20*$B$3/$B$5-ROUND($B$3/$B$5*19,2),2),IF(A36=YEAR($B$8),$B$3-SUM($B$17:B35),"")))</f>
        <v>#VALUE!</v>
      </c>
      <c r="C36" s="41" t="e">
        <f t="shared" si="1"/>
        <v>#VALUE!</v>
      </c>
      <c r="D36" s="43" t="e">
        <f t="shared" si="2"/>
        <v>#VALUE!</v>
      </c>
    </row>
    <row r="37" spans="1:4" ht="15.75" x14ac:dyDescent="0.25">
      <c r="A37" s="31" t="e">
        <f>IF($B$4="","",IF(YEAR($B$8)&gt;YEAR($B$4)+19,YEAR($B$4)+20,""))</f>
        <v>#VALUE!</v>
      </c>
      <c r="B37" s="32" t="e">
        <f>IF(A37="","",IF(AND(A37&gt;YEAR($B$4),A37&lt;YEAR($B$8)),ROUND(21*$B$3/$B$5-ROUND($B$3/$B$5*20,2),2),IF(A37=YEAR($B$8),$B$3-SUM($B$17:B36),"")))</f>
        <v>#VALUE!</v>
      </c>
      <c r="C37" s="41" t="e">
        <f t="shared" si="1"/>
        <v>#VALUE!</v>
      </c>
      <c r="D37" s="43" t="e">
        <f t="shared" si="2"/>
        <v>#VALUE!</v>
      </c>
    </row>
    <row r="38" spans="1:4" ht="15.75" x14ac:dyDescent="0.25">
      <c r="A38" s="31" t="e">
        <f>IF($B$4="","",IF(YEAR($B$8)&gt;YEAR($B$4)+20,YEAR($B$4)+21,""))</f>
        <v>#VALUE!</v>
      </c>
      <c r="B38" s="32" t="e">
        <f>IF(A38="","",IF(AND(A38&gt;YEAR($B$4),A38&lt;YEAR($B$8)),ROUND(22*$B$3/$B$5-ROUND($B$3/$B$5*21,2),2),IF(A38=YEAR($B$8),$B$3-SUM($B$17:B37),"")))</f>
        <v>#VALUE!</v>
      </c>
      <c r="C38" s="41" t="e">
        <f t="shared" si="1"/>
        <v>#VALUE!</v>
      </c>
      <c r="D38" s="43" t="e">
        <f t="shared" si="2"/>
        <v>#VALUE!</v>
      </c>
    </row>
    <row r="39" spans="1:4" ht="15.75" x14ac:dyDescent="0.25">
      <c r="A39" s="31" t="e">
        <f>IF($B$4="","",IF(YEAR($B$8)&gt;YEAR($B$4)+21,YEAR($B$4)+22,""))</f>
        <v>#VALUE!</v>
      </c>
      <c r="B39" s="32" t="e">
        <f>IF(A39="","",IF(AND(A39&gt;YEAR($B$4),A39&lt;YEAR($B$8)),ROUND(23*$B$3/$B$5-ROUND($B$3/$B$5*22,2),2),IF(A39=YEAR($B$8),$B$3-SUM($B$17:B38),"")))</f>
        <v>#VALUE!</v>
      </c>
      <c r="C39" s="41" t="e">
        <f t="shared" si="1"/>
        <v>#VALUE!</v>
      </c>
      <c r="D39" s="43" t="e">
        <f t="shared" si="2"/>
        <v>#VALUE!</v>
      </c>
    </row>
    <row r="40" spans="1:4" ht="15.75" x14ac:dyDescent="0.25">
      <c r="A40" s="31" t="e">
        <f>IF($B$4="","",IF(YEAR($B$8)&gt;YEAR($B$4)+22,YEAR($B$4)+23,""))</f>
        <v>#VALUE!</v>
      </c>
      <c r="B40" s="32" t="e">
        <f>IF(A40="","",IF(AND(A40&gt;YEAR($B$4),A40&lt;YEAR($B$8)),ROUND(24*$B$3/$B$5-ROUND($B$3/$B$5*23,2),2),IF(A40=YEAR($B$8),$B$3-SUM($B$17:B39),"")))</f>
        <v>#VALUE!</v>
      </c>
      <c r="C40" s="41" t="e">
        <f t="shared" si="1"/>
        <v>#VALUE!</v>
      </c>
      <c r="D40" s="43" t="e">
        <f t="shared" si="2"/>
        <v>#VALUE!</v>
      </c>
    </row>
    <row r="41" spans="1:4" ht="15.75" x14ac:dyDescent="0.25">
      <c r="A41" s="31" t="e">
        <f>IF($B$4="","",IF(YEAR($B$8)&gt;YEAR($B$4)+23,YEAR($B$4)+24,""))</f>
        <v>#VALUE!</v>
      </c>
      <c r="B41" s="32" t="e">
        <f>IF(A41="","",IF(AND(A41&gt;YEAR($B$4),A41&lt;YEAR($B$8)),ROUND(25*$B$3/$B$5-ROUND($B$3/$B$5*24,2),2),IF(A41=YEAR($B$8),$B$3-SUM($B$17:B40),"")))</f>
        <v>#VALUE!</v>
      </c>
      <c r="C41" s="41" t="e">
        <f t="shared" si="1"/>
        <v>#VALUE!</v>
      </c>
      <c r="D41" s="43" t="e">
        <f t="shared" si="2"/>
        <v>#VALUE!</v>
      </c>
    </row>
    <row r="42" spans="1:4" ht="15.75" x14ac:dyDescent="0.25">
      <c r="A42" s="31" t="e">
        <f>IF($B$4="","",IF(YEAR($B$8)&gt;YEAR($B$4)+24,YEAR($B$4)+25,""))</f>
        <v>#VALUE!</v>
      </c>
      <c r="B42" s="32" t="e">
        <f>IF(A42="","",IF(AND(A42&gt;YEAR($B$4),A42&lt;YEAR($B$8)),ROUND(26*$B$3/$B$5-ROUND($B$3/$B$5*25,2),2),IF(A42=YEAR($B$8),$B$3-SUM($B$17:B41),"")))</f>
        <v>#VALUE!</v>
      </c>
      <c r="C42" s="41" t="e">
        <f t="shared" si="1"/>
        <v>#VALUE!</v>
      </c>
      <c r="D42" s="43" t="e">
        <f t="shared" si="2"/>
        <v>#VALUE!</v>
      </c>
    </row>
    <row r="43" spans="1:4" x14ac:dyDescent="0.25">
      <c r="A43" s="30"/>
    </row>
    <row r="44" spans="1:4" x14ac:dyDescent="0.25">
      <c r="A44" s="30"/>
    </row>
    <row r="45" spans="1:4" x14ac:dyDescent="0.25">
      <c r="A45" s="30"/>
    </row>
    <row r="46" spans="1:4" x14ac:dyDescent="0.25">
      <c r="A46" s="30"/>
    </row>
    <row r="47" spans="1:4" x14ac:dyDescent="0.25">
      <c r="A47" s="30"/>
    </row>
    <row r="48" spans="1:4" x14ac:dyDescent="0.25">
      <c r="A48" s="30"/>
    </row>
    <row r="49" spans="1:1" x14ac:dyDescent="0.25">
      <c r="A49" s="30"/>
    </row>
    <row r="50" spans="1:1" x14ac:dyDescent="0.25">
      <c r="A50" s="30"/>
    </row>
    <row r="51" spans="1:1" x14ac:dyDescent="0.25">
      <c r="A51" s="30"/>
    </row>
    <row r="52" spans="1:1" x14ac:dyDescent="0.25">
      <c r="A52" s="30"/>
    </row>
    <row r="53" spans="1:1" x14ac:dyDescent="0.25">
      <c r="A53" s="30"/>
    </row>
    <row r="54" spans="1:1" x14ac:dyDescent="0.25">
      <c r="A54" s="30"/>
    </row>
    <row r="55" spans="1:1" x14ac:dyDescent="0.25">
      <c r="A55" s="30"/>
    </row>
    <row r="56" spans="1:1" x14ac:dyDescent="0.25">
      <c r="A56" s="30"/>
    </row>
    <row r="57" spans="1:1" x14ac:dyDescent="0.25">
      <c r="A57" s="30"/>
    </row>
    <row r="58" spans="1:1" x14ac:dyDescent="0.25">
      <c r="A58" s="30"/>
    </row>
    <row r="59" spans="1:1" x14ac:dyDescent="0.25">
      <c r="A59" s="30"/>
    </row>
    <row r="60" spans="1:1" x14ac:dyDescent="0.25">
      <c r="A60" s="30"/>
    </row>
    <row r="61" spans="1:1" x14ac:dyDescent="0.25">
      <c r="A61" s="30"/>
    </row>
    <row r="62" spans="1:1" x14ac:dyDescent="0.25">
      <c r="A62" s="30"/>
    </row>
    <row r="63" spans="1:1" x14ac:dyDescent="0.25">
      <c r="A63" s="30"/>
    </row>
    <row r="64" spans="1:1" x14ac:dyDescent="0.25">
      <c r="A64" s="30"/>
    </row>
    <row r="65" spans="1:1" x14ac:dyDescent="0.25">
      <c r="A65" s="30"/>
    </row>
    <row r="66" spans="1:1" x14ac:dyDescent="0.25">
      <c r="A66" s="30"/>
    </row>
    <row r="67" spans="1:1" x14ac:dyDescent="0.25">
      <c r="A67" s="30"/>
    </row>
    <row r="68" spans="1:1" x14ac:dyDescent="0.25">
      <c r="A68" s="30"/>
    </row>
    <row r="69" spans="1:1" x14ac:dyDescent="0.25">
      <c r="A69" s="30"/>
    </row>
    <row r="70" spans="1:1" x14ac:dyDescent="0.25">
      <c r="A70" s="30"/>
    </row>
    <row r="71" spans="1:1" x14ac:dyDescent="0.25">
      <c r="A71" s="30"/>
    </row>
    <row r="72" spans="1:1" x14ac:dyDescent="0.25">
      <c r="A72" s="30"/>
    </row>
    <row r="73" spans="1:1" x14ac:dyDescent="0.25">
      <c r="A73" s="30"/>
    </row>
    <row r="74" spans="1:1" x14ac:dyDescent="0.25">
      <c r="A74" s="30"/>
    </row>
    <row r="75" spans="1:1" x14ac:dyDescent="0.25">
      <c r="A75" s="30"/>
    </row>
    <row r="76" spans="1:1" x14ac:dyDescent="0.25">
      <c r="A76" s="30"/>
    </row>
    <row r="77" spans="1:1" x14ac:dyDescent="0.25">
      <c r="A77" s="30"/>
    </row>
    <row r="78" spans="1:1" x14ac:dyDescent="0.25">
      <c r="A78" s="30"/>
    </row>
    <row r="79" spans="1:1" x14ac:dyDescent="0.25">
      <c r="A79" s="30"/>
    </row>
    <row r="80" spans="1:1" x14ac:dyDescent="0.25">
      <c r="A80" s="30"/>
    </row>
    <row r="81" spans="1:1" x14ac:dyDescent="0.25">
      <c r="A81" s="30"/>
    </row>
    <row r="82" spans="1:1" x14ac:dyDescent="0.25">
      <c r="A82" s="30"/>
    </row>
    <row r="83" spans="1:1" x14ac:dyDescent="0.25">
      <c r="A83" s="30"/>
    </row>
    <row r="84" spans="1:1" x14ac:dyDescent="0.25">
      <c r="A84" s="30"/>
    </row>
    <row r="85" spans="1:1" x14ac:dyDescent="0.25">
      <c r="A85" s="30"/>
    </row>
    <row r="86" spans="1:1" x14ac:dyDescent="0.25">
      <c r="A86" s="30"/>
    </row>
    <row r="87" spans="1:1" x14ac:dyDescent="0.25">
      <c r="A87" s="30"/>
    </row>
    <row r="88" spans="1:1" x14ac:dyDescent="0.25">
      <c r="A88" s="30"/>
    </row>
    <row r="89" spans="1:1" x14ac:dyDescent="0.25">
      <c r="A89" s="30"/>
    </row>
    <row r="90" spans="1:1" x14ac:dyDescent="0.25">
      <c r="A90" s="30"/>
    </row>
    <row r="91" spans="1:1" x14ac:dyDescent="0.25">
      <c r="A91" s="30"/>
    </row>
    <row r="92" spans="1:1" x14ac:dyDescent="0.25">
      <c r="A92" s="30"/>
    </row>
    <row r="93" spans="1:1" x14ac:dyDescent="0.25">
      <c r="A93" s="30"/>
    </row>
    <row r="94" spans="1:1" x14ac:dyDescent="0.25">
      <c r="A94" s="30"/>
    </row>
    <row r="95" spans="1:1" x14ac:dyDescent="0.25">
      <c r="A95" s="30"/>
    </row>
    <row r="96" spans="1:1" x14ac:dyDescent="0.25">
      <c r="A96" s="30"/>
    </row>
    <row r="97" spans="1:1" x14ac:dyDescent="0.25">
      <c r="A97" s="30"/>
    </row>
    <row r="98" spans="1:1" x14ac:dyDescent="0.25">
      <c r="A98" s="30"/>
    </row>
    <row r="99" spans="1:1" x14ac:dyDescent="0.25">
      <c r="A99" s="30"/>
    </row>
    <row r="100" spans="1:1" x14ac:dyDescent="0.25">
      <c r="A100" s="30"/>
    </row>
    <row r="101" spans="1:1" x14ac:dyDescent="0.25">
      <c r="A101" s="30"/>
    </row>
    <row r="102" spans="1:1" x14ac:dyDescent="0.25">
      <c r="A102" s="30"/>
    </row>
    <row r="103" spans="1:1" x14ac:dyDescent="0.25">
      <c r="A103" s="30"/>
    </row>
    <row r="104" spans="1:1" x14ac:dyDescent="0.25">
      <c r="A104" s="30"/>
    </row>
    <row r="105" spans="1:1" x14ac:dyDescent="0.25">
      <c r="A105" s="30"/>
    </row>
    <row r="106" spans="1:1" x14ac:dyDescent="0.25">
      <c r="A106" s="30"/>
    </row>
    <row r="107" spans="1:1" x14ac:dyDescent="0.25">
      <c r="A107" s="30"/>
    </row>
    <row r="108" spans="1:1" x14ac:dyDescent="0.25">
      <c r="A108" s="30"/>
    </row>
    <row r="109" spans="1:1" x14ac:dyDescent="0.25">
      <c r="A109" s="30"/>
    </row>
    <row r="110" spans="1:1" x14ac:dyDescent="0.25">
      <c r="A110" s="30"/>
    </row>
    <row r="111" spans="1:1" x14ac:dyDescent="0.25">
      <c r="A111" s="30"/>
    </row>
    <row r="112" spans="1:1" x14ac:dyDescent="0.25">
      <c r="A112" s="30"/>
    </row>
    <row r="113" spans="1:1" x14ac:dyDescent="0.25">
      <c r="A113" s="30"/>
    </row>
    <row r="114" spans="1:1" x14ac:dyDescent="0.25">
      <c r="A114" s="30"/>
    </row>
    <row r="115" spans="1:1" x14ac:dyDescent="0.25">
      <c r="A115" s="30"/>
    </row>
    <row r="116" spans="1:1" x14ac:dyDescent="0.25">
      <c r="A116" s="30"/>
    </row>
    <row r="117" spans="1:1" x14ac:dyDescent="0.25">
      <c r="A117" s="30"/>
    </row>
    <row r="118" spans="1:1" x14ac:dyDescent="0.25">
      <c r="A118" s="30"/>
    </row>
    <row r="119" spans="1:1" x14ac:dyDescent="0.25">
      <c r="A119" s="30"/>
    </row>
    <row r="120" spans="1:1" x14ac:dyDescent="0.25">
      <c r="A120" s="30"/>
    </row>
    <row r="121" spans="1:1" x14ac:dyDescent="0.25">
      <c r="A121" s="30"/>
    </row>
    <row r="122" spans="1:1" x14ac:dyDescent="0.25">
      <c r="A122" s="30"/>
    </row>
    <row r="123" spans="1:1" x14ac:dyDescent="0.25">
      <c r="A123" s="30"/>
    </row>
    <row r="124" spans="1:1" x14ac:dyDescent="0.25">
      <c r="A124" s="30"/>
    </row>
    <row r="125" spans="1:1" x14ac:dyDescent="0.25">
      <c r="A125" s="30"/>
    </row>
    <row r="126" spans="1:1" x14ac:dyDescent="0.25">
      <c r="A126" s="30"/>
    </row>
  </sheetData>
  <sheetProtection sheet="1" objects="1" scenarios="1" selectLockedCells="1" selectUnlockedCells="1"/>
  <pageMargins left="0.70866141732283472" right="0.19685039370078741" top="0.78740157480314965" bottom="0.78740157480314965" header="0.31496062992125984" footer="0.31496062992125984"/>
  <pageSetup paperSize="9"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6"/>
  <sheetViews>
    <sheetView workbookViewId="0">
      <selection activeCell="I6" sqref="I6"/>
    </sheetView>
  </sheetViews>
  <sheetFormatPr baseColWidth="10" defaultRowHeight="15" x14ac:dyDescent="0.25"/>
  <cols>
    <col min="1" max="1" width="33.28515625" customWidth="1"/>
    <col min="2" max="2" width="32.140625" style="18" customWidth="1"/>
    <col min="3" max="3" width="14.140625" customWidth="1"/>
    <col min="4" max="4" width="15.85546875" customWidth="1"/>
  </cols>
  <sheetData>
    <row r="1" spans="1:4" ht="24" thickBot="1" x14ac:dyDescent="0.4">
      <c r="A1" s="28" t="s">
        <v>30</v>
      </c>
    </row>
    <row r="2" spans="1:4" s="19" customFormat="1" ht="35.25" customHeight="1" x14ac:dyDescent="0.25">
      <c r="A2" s="20" t="s">
        <v>1</v>
      </c>
      <c r="B2" s="44">
        <f>Übersicht!B21</f>
        <v>0</v>
      </c>
    </row>
    <row r="3" spans="1:4" s="19" customFormat="1" ht="29.25" customHeight="1" x14ac:dyDescent="0.25">
      <c r="A3" s="21" t="s">
        <v>17</v>
      </c>
      <c r="B3" s="22">
        <f>Übersicht!C21</f>
        <v>0</v>
      </c>
    </row>
    <row r="4" spans="1:4" s="19" customFormat="1" ht="24.75" customHeight="1" x14ac:dyDescent="0.25">
      <c r="A4" s="23" t="s">
        <v>2</v>
      </c>
      <c r="B4" s="24">
        <f>Übersicht!D21</f>
        <v>0</v>
      </c>
      <c r="C4" s="16"/>
      <c r="D4" s="17"/>
    </row>
    <row r="5" spans="1:4" s="19" customFormat="1" ht="29.25" customHeight="1" x14ac:dyDescent="0.25">
      <c r="A5" s="25" t="s">
        <v>11</v>
      </c>
      <c r="B5" s="26">
        <f>Übersicht!E21</f>
        <v>0</v>
      </c>
    </row>
    <row r="6" spans="1:4" s="19" customFormat="1" ht="29.25" customHeight="1" x14ac:dyDescent="0.25">
      <c r="A6" s="25" t="s">
        <v>12</v>
      </c>
      <c r="B6" s="26">
        <f>B5*12</f>
        <v>0</v>
      </c>
    </row>
    <row r="7" spans="1:4" s="19" customFormat="1" ht="29.25" customHeight="1" x14ac:dyDescent="0.25">
      <c r="A7" s="25" t="s">
        <v>39</v>
      </c>
      <c r="B7" s="24" t="str">
        <f>Übersicht!F21</f>
        <v/>
      </c>
    </row>
    <row r="8" spans="1:4" s="19" customFormat="1" ht="29.25" customHeight="1" x14ac:dyDescent="0.25">
      <c r="A8" s="25" t="s">
        <v>40</v>
      </c>
      <c r="B8" s="24" t="str">
        <f>Übersicht!G21</f>
        <v/>
      </c>
    </row>
    <row r="9" spans="1:4" s="19" customFormat="1" ht="29.25" customHeight="1" x14ac:dyDescent="0.25">
      <c r="A9" s="27" t="s">
        <v>13</v>
      </c>
      <c r="B9" s="22" t="e">
        <f>ROUND(B3/B5,2)</f>
        <v>#DIV/0!</v>
      </c>
    </row>
    <row r="10" spans="1:4" s="19" customFormat="1" ht="31.5" customHeight="1" x14ac:dyDescent="0.25">
      <c r="A10" s="45" t="s">
        <v>14</v>
      </c>
      <c r="B10" s="24">
        <f>Übersicht!M21</f>
        <v>0</v>
      </c>
    </row>
    <row r="11" spans="1:4" ht="31.5" customHeight="1" x14ac:dyDescent="0.25">
      <c r="A11" s="45" t="s">
        <v>15</v>
      </c>
      <c r="B11" s="24">
        <f>Übersicht!N21</f>
        <v>0</v>
      </c>
    </row>
    <row r="12" spans="1:4" ht="22.5" customHeight="1" x14ac:dyDescent="0.25">
      <c r="A12" s="46" t="s">
        <v>20</v>
      </c>
      <c r="B12" s="35">
        <f>B11-B10+1</f>
        <v>1</v>
      </c>
    </row>
    <row r="13" spans="1:4" ht="22.5" customHeight="1" thickBot="1" x14ac:dyDescent="0.3">
      <c r="A13" s="47" t="s">
        <v>19</v>
      </c>
      <c r="B13" s="29">
        <f>Übersicht!$C$8</f>
        <v>0</v>
      </c>
    </row>
    <row r="14" spans="1:4" ht="9.75" customHeight="1" x14ac:dyDescent="0.25"/>
    <row r="15" spans="1:4" ht="9.75" customHeight="1" thickBot="1" x14ac:dyDescent="0.3"/>
    <row r="16" spans="1:4" s="37" customFormat="1" ht="51.75" customHeight="1" thickBot="1" x14ac:dyDescent="0.3">
      <c r="A16" s="36" t="s">
        <v>18</v>
      </c>
      <c r="B16" s="38" t="s">
        <v>22</v>
      </c>
      <c r="C16" s="38" t="s">
        <v>20</v>
      </c>
      <c r="D16" s="39" t="s">
        <v>21</v>
      </c>
    </row>
    <row r="17" spans="1:4" ht="15.75" customHeight="1" x14ac:dyDescent="0.25">
      <c r="A17" s="33">
        <f>IF(B4="","",YEAR(B4))</f>
        <v>1900</v>
      </c>
      <c r="B17" s="34" t="e">
        <f>IF(B4="","",ROUND((B9*((12-MONTH(B4))+1))/12,2))</f>
        <v>#DIV/0!</v>
      </c>
      <c r="C17" s="40" t="str">
        <f>IF(A17="","",IF(A17=$B$13,$B$11-$B$10+1,""))</f>
        <v/>
      </c>
      <c r="D17" s="42" t="str">
        <f t="shared" ref="D17" si="0">IF(A17="","",IF(A17=$B$13,ROUND(C17*B17/(DATE(A17,12,31)-DATE(A17,1,1)+1),2),""))</f>
        <v/>
      </c>
    </row>
    <row r="18" spans="1:4" ht="15.75" customHeight="1" x14ac:dyDescent="0.25">
      <c r="A18" s="31">
        <f>IF(B5="","",YEAR(B4)+1)</f>
        <v>1901</v>
      </c>
      <c r="B18" s="32" t="e">
        <f>IF(A18="","",IF(AND(A18&gt;YEAR($B$4),A18&lt;YEAR($B$8)),ROUND(2*$B$3/$B$5-ROUND($B$3/$B$5,2),2),IF(A18=YEAR($B$8),$B$3-B17,"")))</f>
        <v>#VALUE!</v>
      </c>
      <c r="C18" s="41" t="str">
        <f t="shared" ref="C18:C42" si="1">IF(A18="","",IF(A18=$B$13,$B$11-$B$10+1,""))</f>
        <v/>
      </c>
      <c r="D18" s="43" t="str">
        <f>IF(A18="","",IF(OR(A18&lt;$B$13,A18&gt;$B$13),"",IF(A18&lt;YEAR($B$8),ROUND(C18*B18/(DATE(A18,12,31)-DATE(A18,1,1)+1),2),IF(A18=YEAR($B$8),ROUND(B18*C18/($B$8-DATE(YEAR($B$8),1,1)+1),2),""))))</f>
        <v/>
      </c>
    </row>
    <row r="19" spans="1:4" ht="15.75" customHeight="1" x14ac:dyDescent="0.25">
      <c r="A19" s="31" t="e">
        <f>IF($B$4="","",IF(YEAR($B$8)&gt;YEAR($B$4)+1,YEAR($B$4)+2,""))</f>
        <v>#VALUE!</v>
      </c>
      <c r="B19" s="32" t="e">
        <f>IF(A19="","",IF(AND(A19&gt;YEAR($B$4),A19&lt;YEAR($B$8)),ROUND(3*$B$3/$B$5-ROUND($B$3/$B$5*2,2),2),IF(A19=YEAR($B$8),$B$3-SUM($B$17:B18),"")))</f>
        <v>#VALUE!</v>
      </c>
      <c r="C19" s="41" t="e">
        <f t="shared" si="1"/>
        <v>#VALUE!</v>
      </c>
      <c r="D19" s="43" t="e">
        <f t="shared" ref="D19:D42" si="2">IF(A19="","",IF(OR(A19&lt;$B$13,A19&gt;$B$13),"",IF(A19&lt;YEAR($B$8),ROUND(C19*B19/(DATE(A19,12,31)-DATE(A19,1,1)+1),2),IF(A19=YEAR($B$8),ROUND(B19*C19/($B$8-DATE(YEAR($B$8),1,1)+1),2),""))))</f>
        <v>#VALUE!</v>
      </c>
    </row>
    <row r="20" spans="1:4" ht="15.75" customHeight="1" x14ac:dyDescent="0.25">
      <c r="A20" s="31" t="e">
        <f>IF($B$4="","",IF(YEAR($B$8)&gt;YEAR($B$4)+2,YEAR($B$4)+3,""))</f>
        <v>#VALUE!</v>
      </c>
      <c r="B20" s="32" t="e">
        <f>IF(A20="","",IF(AND(A20&gt;YEAR($B$4),A20&lt;YEAR($B$8)),ROUND(4*$B$3/$B$5-ROUND($B$3/$B$5*3,2),2),IF(A20=YEAR($B$8),$B$3-SUM($B$17:B19),"")))</f>
        <v>#VALUE!</v>
      </c>
      <c r="C20" s="41" t="e">
        <f t="shared" si="1"/>
        <v>#VALUE!</v>
      </c>
      <c r="D20" s="43" t="e">
        <f t="shared" si="2"/>
        <v>#VALUE!</v>
      </c>
    </row>
    <row r="21" spans="1:4" ht="15.75" customHeight="1" x14ac:dyDescent="0.25">
      <c r="A21" s="31" t="e">
        <f>IF($B$4="","",IF(YEAR($B$8)&gt;YEAR($B$4)+3,YEAR($B$4)+4,""))</f>
        <v>#VALUE!</v>
      </c>
      <c r="B21" s="32" t="e">
        <f>IF(A21="","",IF(AND(A21&gt;YEAR($B$4),A21&lt;YEAR($B$8)),ROUND(5*$B$3/$B$5-ROUND($B$3/$B$5*4,2),2),IF(A21=YEAR($B$8),$B$3-SUM($B$17:B20),"")))</f>
        <v>#VALUE!</v>
      </c>
      <c r="C21" s="41" t="e">
        <f t="shared" si="1"/>
        <v>#VALUE!</v>
      </c>
      <c r="D21" s="43" t="e">
        <f t="shared" si="2"/>
        <v>#VALUE!</v>
      </c>
    </row>
    <row r="22" spans="1:4" ht="15.75" customHeight="1" x14ac:dyDescent="0.25">
      <c r="A22" s="31" t="e">
        <f>IF($B$4="","",IF(YEAR($B$8)&gt;YEAR($B$4)+4,YEAR($B$4)+5,""))</f>
        <v>#VALUE!</v>
      </c>
      <c r="B22" s="32" t="e">
        <f>IF(A22="","",IF(AND(A22&gt;YEAR($B$4),A22&lt;YEAR($B$8)),ROUND(6*$B$3/$B$5-ROUND($B$3/$B$5*5,2),2),IF(A22=YEAR($B$8),$B$3-SUM($B$17:B21),"")))</f>
        <v>#VALUE!</v>
      </c>
      <c r="C22" s="41" t="e">
        <f t="shared" si="1"/>
        <v>#VALUE!</v>
      </c>
      <c r="D22" s="43" t="e">
        <f t="shared" si="2"/>
        <v>#VALUE!</v>
      </c>
    </row>
    <row r="23" spans="1:4" ht="15.75" customHeight="1" x14ac:dyDescent="0.25">
      <c r="A23" s="31" t="e">
        <f>IF($B$4="","",IF(YEAR($B$8)&gt;YEAR($B$4)+5,YEAR($B$4)+6,""))</f>
        <v>#VALUE!</v>
      </c>
      <c r="B23" s="32" t="e">
        <f>IF(A23="","",IF(AND(A23&gt;YEAR($B$4),A23&lt;YEAR($B$8)),ROUND(7*$B$3/$B$5-ROUND($B$3/$B$5*6,2),2),IF(A23=YEAR($B$8),$B$3-SUM($B$17:B22),"")))</f>
        <v>#VALUE!</v>
      </c>
      <c r="C23" s="41" t="e">
        <f t="shared" si="1"/>
        <v>#VALUE!</v>
      </c>
      <c r="D23" s="43" t="e">
        <f t="shared" si="2"/>
        <v>#VALUE!</v>
      </c>
    </row>
    <row r="24" spans="1:4" ht="15.75" customHeight="1" x14ac:dyDescent="0.25">
      <c r="A24" s="31" t="e">
        <f>IF($B$4="","",IF(YEAR($B$8)&gt;YEAR($B$4)+6,YEAR($B$4)+7,""))</f>
        <v>#VALUE!</v>
      </c>
      <c r="B24" s="32" t="e">
        <f>IF(A24="","",IF(AND(A24&gt;YEAR($B$4),A24&lt;YEAR($B$8)),ROUND(8*$B$3/$B$5-ROUND($B$3/$B$5*7,2),2),IF(A24=YEAR($B$8),$B$3-SUM($B$17:B23),"")))</f>
        <v>#VALUE!</v>
      </c>
      <c r="C24" s="41" t="e">
        <f t="shared" si="1"/>
        <v>#VALUE!</v>
      </c>
      <c r="D24" s="43" t="e">
        <f t="shared" si="2"/>
        <v>#VALUE!</v>
      </c>
    </row>
    <row r="25" spans="1:4" ht="15.75" customHeight="1" x14ac:dyDescent="0.25">
      <c r="A25" s="31" t="e">
        <f>IF($B$4="","",IF(YEAR($B$8)&gt;YEAR($B$4)+7,YEAR($B$4)+8,""))</f>
        <v>#VALUE!</v>
      </c>
      <c r="B25" s="32" t="e">
        <f>IF(A25="","",IF(AND(A25&gt;YEAR($B$4),A25&lt;YEAR($B$8)),ROUND(9*$B$3/$B$5-ROUND($B$3/$B$5*8,2),2),IF(A25=YEAR($B$8),$B$3-SUM($B$17:B24),"")))</f>
        <v>#VALUE!</v>
      </c>
      <c r="C25" s="41" t="e">
        <f t="shared" si="1"/>
        <v>#VALUE!</v>
      </c>
      <c r="D25" s="43" t="e">
        <f t="shared" si="2"/>
        <v>#VALUE!</v>
      </c>
    </row>
    <row r="26" spans="1:4" ht="15.75" customHeight="1" x14ac:dyDescent="0.25">
      <c r="A26" s="31" t="e">
        <f>IF($B$4="","",IF(YEAR($B$8)&gt;YEAR($B$4)+8,YEAR($B$4)+9,""))</f>
        <v>#VALUE!</v>
      </c>
      <c r="B26" s="32" t="e">
        <f>IF(A26="","",IF(AND(A26&gt;YEAR($B$4),A26&lt;YEAR($B$8)),ROUND(10*$B$3/$B$5-ROUND($B$3/$B$5*9,2),2),IF(A26=YEAR($B$8),$B$3-SUM($B$17:B25),"")))</f>
        <v>#VALUE!</v>
      </c>
      <c r="C26" s="41" t="e">
        <f t="shared" si="1"/>
        <v>#VALUE!</v>
      </c>
      <c r="D26" s="43" t="e">
        <f t="shared" si="2"/>
        <v>#VALUE!</v>
      </c>
    </row>
    <row r="27" spans="1:4" ht="15.75" customHeight="1" x14ac:dyDescent="0.25">
      <c r="A27" s="31" t="e">
        <f>IF($B$4="","",IF(YEAR($B$8)&gt;YEAR($B$4)+9,YEAR($B$4)+10,""))</f>
        <v>#VALUE!</v>
      </c>
      <c r="B27" s="32" t="e">
        <f>IF(A27="","",IF(AND(A27&gt;YEAR($B$4),A27&lt;YEAR($B$8)),ROUND(11*$B$3/$B$5-ROUND($B$3/$B$5*10,2),2),IF(A27=YEAR($B$8),$B$3-SUM($B$17:B26),"")))</f>
        <v>#VALUE!</v>
      </c>
      <c r="C27" s="41" t="e">
        <f t="shared" si="1"/>
        <v>#VALUE!</v>
      </c>
      <c r="D27" s="43" t="e">
        <f t="shared" si="2"/>
        <v>#VALUE!</v>
      </c>
    </row>
    <row r="28" spans="1:4" ht="15.75" x14ac:dyDescent="0.25">
      <c r="A28" s="31" t="e">
        <f>IF($B$4="","",IF(YEAR($B$8)&gt;YEAR($B$4)+10,YEAR($B$4)+11,""))</f>
        <v>#VALUE!</v>
      </c>
      <c r="B28" s="32" t="e">
        <f>IF(A28="","",IF(AND(A28&gt;YEAR($B$4),A28&lt;YEAR($B$8)),ROUND(12*$B$3/$B$5-ROUND($B$3/$B$5*11,2),2),IF(A28=YEAR($B$8),$B$3-SUM($B$17:B27),"")))</f>
        <v>#VALUE!</v>
      </c>
      <c r="C28" s="41" t="e">
        <f t="shared" si="1"/>
        <v>#VALUE!</v>
      </c>
      <c r="D28" s="43" t="e">
        <f t="shared" si="2"/>
        <v>#VALUE!</v>
      </c>
    </row>
    <row r="29" spans="1:4" ht="15.75" x14ac:dyDescent="0.25">
      <c r="A29" s="31" t="e">
        <f>IF($B$4="","",IF(YEAR($B$8)&gt;YEAR($B$4)+11,YEAR($B$4)+12,""))</f>
        <v>#VALUE!</v>
      </c>
      <c r="B29" s="32" t="e">
        <f>IF(A29="","",IF(AND(A29&gt;YEAR($B$4),A29&lt;YEAR($B$8)),ROUND(13*$B$3/$B$5-ROUND($B$3/$B$5*12,2),2),IF(A29=YEAR($B$8),$B$3-SUM($B$17:B28),"")))</f>
        <v>#VALUE!</v>
      </c>
      <c r="C29" s="41" t="e">
        <f t="shared" si="1"/>
        <v>#VALUE!</v>
      </c>
      <c r="D29" s="43" t="e">
        <f t="shared" si="2"/>
        <v>#VALUE!</v>
      </c>
    </row>
    <row r="30" spans="1:4" ht="15.75" x14ac:dyDescent="0.25">
      <c r="A30" s="31" t="e">
        <f>IF($B$4="","",IF(YEAR($B$8)&gt;YEAR($B$4)+12,YEAR($B$4)+13,""))</f>
        <v>#VALUE!</v>
      </c>
      <c r="B30" s="32" t="e">
        <f>IF(A30="","",IF(AND(A30&gt;YEAR($B$4),A30&lt;YEAR($B$8)),ROUND(14*$B$3/$B$5-ROUND($B$3/$B$5*13,2),2),IF(A30=YEAR($B$8),$B$3-SUM($B$17:B29),"")))</f>
        <v>#VALUE!</v>
      </c>
      <c r="C30" s="41" t="e">
        <f t="shared" si="1"/>
        <v>#VALUE!</v>
      </c>
      <c r="D30" s="43" t="e">
        <f t="shared" si="2"/>
        <v>#VALUE!</v>
      </c>
    </row>
    <row r="31" spans="1:4" ht="15.75" x14ac:dyDescent="0.25">
      <c r="A31" s="31" t="e">
        <f>IF($B$4="","",IF(YEAR($B$8)&gt;YEAR($B$4)+13,YEAR($B$4)+14,""))</f>
        <v>#VALUE!</v>
      </c>
      <c r="B31" s="32" t="e">
        <f>IF(A31="","",IF(AND(A31&gt;YEAR($B$4),A31&lt;YEAR($B$8)),ROUND(15*$B$3/$B$5-ROUND($B$3/$B$5*14,2),2),IF(A31=YEAR($B$8),$B$3-SUM($B$17:B30),"")))</f>
        <v>#VALUE!</v>
      </c>
      <c r="C31" s="41" t="e">
        <f t="shared" si="1"/>
        <v>#VALUE!</v>
      </c>
      <c r="D31" s="43" t="e">
        <f t="shared" si="2"/>
        <v>#VALUE!</v>
      </c>
    </row>
    <row r="32" spans="1:4" ht="15.75" x14ac:dyDescent="0.25">
      <c r="A32" s="31" t="e">
        <f>IF($B$4="","",IF(YEAR($B$8)&gt;YEAR($B$4)+14,YEAR($B$4)+15,""))</f>
        <v>#VALUE!</v>
      </c>
      <c r="B32" s="32" t="e">
        <f>IF(A32="","",IF(AND(A32&gt;YEAR($B$4),A32&lt;YEAR($B$8)),ROUND(16*$B$3/$B$5-ROUND($B$3/$B$5*15,2),2),IF(A32=YEAR($B$8),$B$3-SUM($B$17:B31),"")))</f>
        <v>#VALUE!</v>
      </c>
      <c r="C32" s="41" t="e">
        <f t="shared" si="1"/>
        <v>#VALUE!</v>
      </c>
      <c r="D32" s="43" t="e">
        <f t="shared" si="2"/>
        <v>#VALUE!</v>
      </c>
    </row>
    <row r="33" spans="1:4" ht="15.75" x14ac:dyDescent="0.25">
      <c r="A33" s="31" t="e">
        <f>IF($B$4="","",IF(YEAR($B$8)&gt;YEAR($B$4)+15,YEAR($B$4)+16,""))</f>
        <v>#VALUE!</v>
      </c>
      <c r="B33" s="32" t="e">
        <f>IF(A33="","",IF(AND(A33&gt;YEAR($B$4),A33&lt;YEAR($B$8)),ROUND(17*$B$3/$B$5-ROUND($B$3/$B$5*16,2),2),IF(A33=YEAR($B$8),$B$3-SUM($B$17:B32),"")))</f>
        <v>#VALUE!</v>
      </c>
      <c r="C33" s="41" t="e">
        <f t="shared" si="1"/>
        <v>#VALUE!</v>
      </c>
      <c r="D33" s="43" t="e">
        <f t="shared" si="2"/>
        <v>#VALUE!</v>
      </c>
    </row>
    <row r="34" spans="1:4" ht="15.75" x14ac:dyDescent="0.25">
      <c r="A34" s="31" t="e">
        <f>IF($B$4="","",IF(YEAR($B$8)&gt;YEAR($B$4)+16,YEAR($B$4)+17,""))</f>
        <v>#VALUE!</v>
      </c>
      <c r="B34" s="32" t="e">
        <f>IF(A34="","",IF(AND(A34&gt;YEAR($B$4),A34&lt;YEAR($B$8)),ROUND(18*$B$3/$B$5-ROUND($B$3/$B$5*17,2),2),IF(A34=YEAR($B$8),$B$3-SUM($B$17:B33),"")))</f>
        <v>#VALUE!</v>
      </c>
      <c r="C34" s="41" t="e">
        <f t="shared" si="1"/>
        <v>#VALUE!</v>
      </c>
      <c r="D34" s="43" t="e">
        <f t="shared" si="2"/>
        <v>#VALUE!</v>
      </c>
    </row>
    <row r="35" spans="1:4" ht="15.75" x14ac:dyDescent="0.25">
      <c r="A35" s="31" t="e">
        <f>IF($B$4="","",IF(YEAR($B$8)&gt;YEAR($B$4)+17,YEAR($B$4)+18,""))</f>
        <v>#VALUE!</v>
      </c>
      <c r="B35" s="32" t="e">
        <f>IF(A35="","",IF(AND(A35&gt;YEAR($B$4),A35&lt;YEAR($B$8)),ROUND(19*$B$3/$B$5-ROUND($B$3/$B$5*18,2),2),IF(A35=YEAR($B$8),$B$3-SUM($B$17:B34),"")))</f>
        <v>#VALUE!</v>
      </c>
      <c r="C35" s="41" t="e">
        <f t="shared" si="1"/>
        <v>#VALUE!</v>
      </c>
      <c r="D35" s="43" t="e">
        <f t="shared" si="2"/>
        <v>#VALUE!</v>
      </c>
    </row>
    <row r="36" spans="1:4" ht="15.75" x14ac:dyDescent="0.25">
      <c r="A36" s="31" t="e">
        <f>IF($B$4="","",IF(YEAR($B$8)&gt;YEAR($B$4)+18,YEAR($B$4)+19,""))</f>
        <v>#VALUE!</v>
      </c>
      <c r="B36" s="32" t="e">
        <f>IF(A36="","",IF(AND(A36&gt;YEAR($B$4),A36&lt;YEAR($B$8)),ROUND(20*$B$3/$B$5-ROUND($B$3/$B$5*19,2),2),IF(A36=YEAR($B$8),$B$3-SUM($B$17:B35),"")))</f>
        <v>#VALUE!</v>
      </c>
      <c r="C36" s="41" t="e">
        <f t="shared" si="1"/>
        <v>#VALUE!</v>
      </c>
      <c r="D36" s="43" t="e">
        <f t="shared" si="2"/>
        <v>#VALUE!</v>
      </c>
    </row>
    <row r="37" spans="1:4" ht="15.75" x14ac:dyDescent="0.25">
      <c r="A37" s="31" t="e">
        <f>IF($B$4="","",IF(YEAR($B$8)&gt;YEAR($B$4)+19,YEAR($B$4)+20,""))</f>
        <v>#VALUE!</v>
      </c>
      <c r="B37" s="32" t="e">
        <f>IF(A37="","",IF(AND(A37&gt;YEAR($B$4),A37&lt;YEAR($B$8)),ROUND(21*$B$3/$B$5-ROUND($B$3/$B$5*20,2),2),IF(A37=YEAR($B$8),$B$3-SUM($B$17:B36),"")))</f>
        <v>#VALUE!</v>
      </c>
      <c r="C37" s="41" t="e">
        <f t="shared" si="1"/>
        <v>#VALUE!</v>
      </c>
      <c r="D37" s="43" t="e">
        <f t="shared" si="2"/>
        <v>#VALUE!</v>
      </c>
    </row>
    <row r="38" spans="1:4" ht="15.75" x14ac:dyDescent="0.25">
      <c r="A38" s="31" t="e">
        <f>IF($B$4="","",IF(YEAR($B$8)&gt;YEAR($B$4)+20,YEAR($B$4)+21,""))</f>
        <v>#VALUE!</v>
      </c>
      <c r="B38" s="32" t="e">
        <f>IF(A38="","",IF(AND(A38&gt;YEAR($B$4),A38&lt;YEAR($B$8)),ROUND(22*$B$3/$B$5-ROUND($B$3/$B$5*21,2),2),IF(A38=YEAR($B$8),$B$3-SUM($B$17:B37),"")))</f>
        <v>#VALUE!</v>
      </c>
      <c r="C38" s="41" t="e">
        <f t="shared" si="1"/>
        <v>#VALUE!</v>
      </c>
      <c r="D38" s="43" t="e">
        <f t="shared" si="2"/>
        <v>#VALUE!</v>
      </c>
    </row>
    <row r="39" spans="1:4" ht="15.75" x14ac:dyDescent="0.25">
      <c r="A39" s="31" t="e">
        <f>IF($B$4="","",IF(YEAR($B$8)&gt;YEAR($B$4)+21,YEAR($B$4)+22,""))</f>
        <v>#VALUE!</v>
      </c>
      <c r="B39" s="32" t="e">
        <f>IF(A39="","",IF(AND(A39&gt;YEAR($B$4),A39&lt;YEAR($B$8)),ROUND(23*$B$3/$B$5-ROUND($B$3/$B$5*22,2),2),IF(A39=YEAR($B$8),$B$3-SUM($B$17:B38),"")))</f>
        <v>#VALUE!</v>
      </c>
      <c r="C39" s="41" t="e">
        <f t="shared" si="1"/>
        <v>#VALUE!</v>
      </c>
      <c r="D39" s="43" t="e">
        <f t="shared" si="2"/>
        <v>#VALUE!</v>
      </c>
    </row>
    <row r="40" spans="1:4" ht="15.75" x14ac:dyDescent="0.25">
      <c r="A40" s="31" t="e">
        <f>IF($B$4="","",IF(YEAR($B$8)&gt;YEAR($B$4)+22,YEAR($B$4)+23,""))</f>
        <v>#VALUE!</v>
      </c>
      <c r="B40" s="32" t="e">
        <f>IF(A40="","",IF(AND(A40&gt;YEAR($B$4),A40&lt;YEAR($B$8)),ROUND(24*$B$3/$B$5-ROUND($B$3/$B$5*23,2),2),IF(A40=YEAR($B$8),$B$3-SUM($B$17:B39),"")))</f>
        <v>#VALUE!</v>
      </c>
      <c r="C40" s="41" t="e">
        <f t="shared" si="1"/>
        <v>#VALUE!</v>
      </c>
      <c r="D40" s="43" t="e">
        <f t="shared" si="2"/>
        <v>#VALUE!</v>
      </c>
    </row>
    <row r="41" spans="1:4" ht="15.75" x14ac:dyDescent="0.25">
      <c r="A41" s="31" t="e">
        <f>IF($B$4="","",IF(YEAR($B$8)&gt;YEAR($B$4)+23,YEAR($B$4)+24,""))</f>
        <v>#VALUE!</v>
      </c>
      <c r="B41" s="32" t="e">
        <f>IF(A41="","",IF(AND(A41&gt;YEAR($B$4),A41&lt;YEAR($B$8)),ROUND(25*$B$3/$B$5-ROUND($B$3/$B$5*24,2),2),IF(A41=YEAR($B$8),$B$3-SUM($B$17:B40),"")))</f>
        <v>#VALUE!</v>
      </c>
      <c r="C41" s="41" t="e">
        <f t="shared" si="1"/>
        <v>#VALUE!</v>
      </c>
      <c r="D41" s="43" t="e">
        <f t="shared" si="2"/>
        <v>#VALUE!</v>
      </c>
    </row>
    <row r="42" spans="1:4" ht="15.75" x14ac:dyDescent="0.25">
      <c r="A42" s="31" t="e">
        <f>IF($B$4="","",IF(YEAR($B$8)&gt;YEAR($B$4)+24,YEAR($B$4)+25,""))</f>
        <v>#VALUE!</v>
      </c>
      <c r="B42" s="32" t="e">
        <f>IF(A42="","",IF(AND(A42&gt;YEAR($B$4),A42&lt;YEAR($B$8)),ROUND(26*$B$3/$B$5-ROUND($B$3/$B$5*25,2),2),IF(A42=YEAR($B$8),$B$3-SUM($B$17:B41),"")))</f>
        <v>#VALUE!</v>
      </c>
      <c r="C42" s="41" t="e">
        <f t="shared" si="1"/>
        <v>#VALUE!</v>
      </c>
      <c r="D42" s="43" t="e">
        <f t="shared" si="2"/>
        <v>#VALUE!</v>
      </c>
    </row>
    <row r="43" spans="1:4" x14ac:dyDescent="0.25">
      <c r="A43" s="30"/>
    </row>
    <row r="44" spans="1:4" x14ac:dyDescent="0.25">
      <c r="A44" s="30"/>
    </row>
    <row r="45" spans="1:4" x14ac:dyDescent="0.25">
      <c r="A45" s="30"/>
    </row>
    <row r="46" spans="1:4" x14ac:dyDescent="0.25">
      <c r="A46" s="30"/>
    </row>
    <row r="47" spans="1:4" x14ac:dyDescent="0.25">
      <c r="A47" s="30"/>
    </row>
    <row r="48" spans="1:4" x14ac:dyDescent="0.25">
      <c r="A48" s="30"/>
    </row>
    <row r="49" spans="1:1" x14ac:dyDescent="0.25">
      <c r="A49" s="30"/>
    </row>
    <row r="50" spans="1:1" x14ac:dyDescent="0.25">
      <c r="A50" s="30"/>
    </row>
    <row r="51" spans="1:1" x14ac:dyDescent="0.25">
      <c r="A51" s="30"/>
    </row>
    <row r="52" spans="1:1" x14ac:dyDescent="0.25">
      <c r="A52" s="30"/>
    </row>
    <row r="53" spans="1:1" x14ac:dyDescent="0.25">
      <c r="A53" s="30"/>
    </row>
    <row r="54" spans="1:1" x14ac:dyDescent="0.25">
      <c r="A54" s="30"/>
    </row>
    <row r="55" spans="1:1" x14ac:dyDescent="0.25">
      <c r="A55" s="30"/>
    </row>
    <row r="56" spans="1:1" x14ac:dyDescent="0.25">
      <c r="A56" s="30"/>
    </row>
    <row r="57" spans="1:1" x14ac:dyDescent="0.25">
      <c r="A57" s="30"/>
    </row>
    <row r="58" spans="1:1" x14ac:dyDescent="0.25">
      <c r="A58" s="30"/>
    </row>
    <row r="59" spans="1:1" x14ac:dyDescent="0.25">
      <c r="A59" s="30"/>
    </row>
    <row r="60" spans="1:1" x14ac:dyDescent="0.25">
      <c r="A60" s="30"/>
    </row>
    <row r="61" spans="1:1" x14ac:dyDescent="0.25">
      <c r="A61" s="30"/>
    </row>
    <row r="62" spans="1:1" x14ac:dyDescent="0.25">
      <c r="A62" s="30"/>
    </row>
    <row r="63" spans="1:1" x14ac:dyDescent="0.25">
      <c r="A63" s="30"/>
    </row>
    <row r="64" spans="1:1" x14ac:dyDescent="0.25">
      <c r="A64" s="30"/>
    </row>
    <row r="65" spans="1:1" x14ac:dyDescent="0.25">
      <c r="A65" s="30"/>
    </row>
    <row r="66" spans="1:1" x14ac:dyDescent="0.25">
      <c r="A66" s="30"/>
    </row>
    <row r="67" spans="1:1" x14ac:dyDescent="0.25">
      <c r="A67" s="30"/>
    </row>
    <row r="68" spans="1:1" x14ac:dyDescent="0.25">
      <c r="A68" s="30"/>
    </row>
    <row r="69" spans="1:1" x14ac:dyDescent="0.25">
      <c r="A69" s="30"/>
    </row>
    <row r="70" spans="1:1" x14ac:dyDescent="0.25">
      <c r="A70" s="30"/>
    </row>
    <row r="71" spans="1:1" x14ac:dyDescent="0.25">
      <c r="A71" s="30"/>
    </row>
    <row r="72" spans="1:1" x14ac:dyDescent="0.25">
      <c r="A72" s="30"/>
    </row>
    <row r="73" spans="1:1" x14ac:dyDescent="0.25">
      <c r="A73" s="30"/>
    </row>
    <row r="74" spans="1:1" x14ac:dyDescent="0.25">
      <c r="A74" s="30"/>
    </row>
    <row r="75" spans="1:1" x14ac:dyDescent="0.25">
      <c r="A75" s="30"/>
    </row>
    <row r="76" spans="1:1" x14ac:dyDescent="0.25">
      <c r="A76" s="30"/>
    </row>
    <row r="77" spans="1:1" x14ac:dyDescent="0.25">
      <c r="A77" s="30"/>
    </row>
    <row r="78" spans="1:1" x14ac:dyDescent="0.25">
      <c r="A78" s="30"/>
    </row>
    <row r="79" spans="1:1" x14ac:dyDescent="0.25">
      <c r="A79" s="30"/>
    </row>
    <row r="80" spans="1:1" x14ac:dyDescent="0.25">
      <c r="A80" s="30"/>
    </row>
    <row r="81" spans="1:1" x14ac:dyDescent="0.25">
      <c r="A81" s="30"/>
    </row>
    <row r="82" spans="1:1" x14ac:dyDescent="0.25">
      <c r="A82" s="30"/>
    </row>
    <row r="83" spans="1:1" x14ac:dyDescent="0.25">
      <c r="A83" s="30"/>
    </row>
    <row r="84" spans="1:1" x14ac:dyDescent="0.25">
      <c r="A84" s="30"/>
    </row>
    <row r="85" spans="1:1" x14ac:dyDescent="0.25">
      <c r="A85" s="30"/>
    </row>
    <row r="86" spans="1:1" x14ac:dyDescent="0.25">
      <c r="A86" s="30"/>
    </row>
    <row r="87" spans="1:1" x14ac:dyDescent="0.25">
      <c r="A87" s="30"/>
    </row>
    <row r="88" spans="1:1" x14ac:dyDescent="0.25">
      <c r="A88" s="30"/>
    </row>
    <row r="89" spans="1:1" x14ac:dyDescent="0.25">
      <c r="A89" s="30"/>
    </row>
    <row r="90" spans="1:1" x14ac:dyDescent="0.25">
      <c r="A90" s="30"/>
    </row>
    <row r="91" spans="1:1" x14ac:dyDescent="0.25">
      <c r="A91" s="30"/>
    </row>
    <row r="92" spans="1:1" x14ac:dyDescent="0.25">
      <c r="A92" s="30"/>
    </row>
    <row r="93" spans="1:1" x14ac:dyDescent="0.25">
      <c r="A93" s="30"/>
    </row>
    <row r="94" spans="1:1" x14ac:dyDescent="0.25">
      <c r="A94" s="30"/>
    </row>
    <row r="95" spans="1:1" x14ac:dyDescent="0.25">
      <c r="A95" s="30"/>
    </row>
    <row r="96" spans="1:1" x14ac:dyDescent="0.25">
      <c r="A96" s="30"/>
    </row>
    <row r="97" spans="1:1" x14ac:dyDescent="0.25">
      <c r="A97" s="30"/>
    </row>
    <row r="98" spans="1:1" x14ac:dyDescent="0.25">
      <c r="A98" s="30"/>
    </row>
    <row r="99" spans="1:1" x14ac:dyDescent="0.25">
      <c r="A99" s="30"/>
    </row>
    <row r="100" spans="1:1" x14ac:dyDescent="0.25">
      <c r="A100" s="30"/>
    </row>
    <row r="101" spans="1:1" x14ac:dyDescent="0.25">
      <c r="A101" s="30"/>
    </row>
    <row r="102" spans="1:1" x14ac:dyDescent="0.25">
      <c r="A102" s="30"/>
    </row>
    <row r="103" spans="1:1" x14ac:dyDescent="0.25">
      <c r="A103" s="30"/>
    </row>
    <row r="104" spans="1:1" x14ac:dyDescent="0.25">
      <c r="A104" s="30"/>
    </row>
    <row r="105" spans="1:1" x14ac:dyDescent="0.25">
      <c r="A105" s="30"/>
    </row>
    <row r="106" spans="1:1" x14ac:dyDescent="0.25">
      <c r="A106" s="30"/>
    </row>
    <row r="107" spans="1:1" x14ac:dyDescent="0.25">
      <c r="A107" s="30"/>
    </row>
    <row r="108" spans="1:1" x14ac:dyDescent="0.25">
      <c r="A108" s="30"/>
    </row>
    <row r="109" spans="1:1" x14ac:dyDescent="0.25">
      <c r="A109" s="30"/>
    </row>
    <row r="110" spans="1:1" x14ac:dyDescent="0.25">
      <c r="A110" s="30"/>
    </row>
    <row r="111" spans="1:1" x14ac:dyDescent="0.25">
      <c r="A111" s="30"/>
    </row>
    <row r="112" spans="1:1" x14ac:dyDescent="0.25">
      <c r="A112" s="30"/>
    </row>
    <row r="113" spans="1:1" x14ac:dyDescent="0.25">
      <c r="A113" s="30"/>
    </row>
    <row r="114" spans="1:1" x14ac:dyDescent="0.25">
      <c r="A114" s="30"/>
    </row>
    <row r="115" spans="1:1" x14ac:dyDescent="0.25">
      <c r="A115" s="30"/>
    </row>
    <row r="116" spans="1:1" x14ac:dyDescent="0.25">
      <c r="A116" s="30"/>
    </row>
    <row r="117" spans="1:1" x14ac:dyDescent="0.25">
      <c r="A117" s="30"/>
    </row>
    <row r="118" spans="1:1" x14ac:dyDescent="0.25">
      <c r="A118" s="30"/>
    </row>
    <row r="119" spans="1:1" x14ac:dyDescent="0.25">
      <c r="A119" s="30"/>
    </row>
    <row r="120" spans="1:1" x14ac:dyDescent="0.25">
      <c r="A120" s="30"/>
    </row>
    <row r="121" spans="1:1" x14ac:dyDescent="0.25">
      <c r="A121" s="30"/>
    </row>
    <row r="122" spans="1:1" x14ac:dyDescent="0.25">
      <c r="A122" s="30"/>
    </row>
    <row r="123" spans="1:1" x14ac:dyDescent="0.25">
      <c r="A123" s="30"/>
    </row>
    <row r="124" spans="1:1" x14ac:dyDescent="0.25">
      <c r="A124" s="30"/>
    </row>
    <row r="125" spans="1:1" x14ac:dyDescent="0.25">
      <c r="A125" s="30"/>
    </row>
    <row r="126" spans="1:1" x14ac:dyDescent="0.25">
      <c r="A126" s="30"/>
    </row>
  </sheetData>
  <sheetProtection sheet="1" objects="1" scenarios="1" selectLockedCells="1" selectUnlockedCells="1"/>
  <pageMargins left="0.70866141732283472" right="0.19685039370078741" top="0.78740157480314965" bottom="0.78740157480314965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6"/>
  <sheetViews>
    <sheetView workbookViewId="0">
      <selection activeCell="I6" sqref="I6"/>
    </sheetView>
  </sheetViews>
  <sheetFormatPr baseColWidth="10" defaultRowHeight="15" x14ac:dyDescent="0.25"/>
  <cols>
    <col min="1" max="1" width="33.28515625" customWidth="1"/>
    <col min="2" max="2" width="32.140625" style="18" customWidth="1"/>
    <col min="3" max="3" width="14.140625" customWidth="1"/>
    <col min="4" max="4" width="15.85546875" customWidth="1"/>
  </cols>
  <sheetData>
    <row r="1" spans="1:4" ht="24" thickBot="1" x14ac:dyDescent="0.4">
      <c r="A1" s="28" t="s">
        <v>16</v>
      </c>
    </row>
    <row r="2" spans="1:4" s="19" customFormat="1" ht="35.25" customHeight="1" x14ac:dyDescent="0.25">
      <c r="A2" s="20" t="s">
        <v>1</v>
      </c>
      <c r="B2" s="44">
        <f>Übersicht!B12</f>
        <v>0</v>
      </c>
    </row>
    <row r="3" spans="1:4" s="19" customFormat="1" ht="29.25" customHeight="1" x14ac:dyDescent="0.25">
      <c r="A3" s="21" t="s">
        <v>17</v>
      </c>
      <c r="B3" s="22">
        <f>Übersicht!C12</f>
        <v>0</v>
      </c>
    </row>
    <row r="4" spans="1:4" s="19" customFormat="1" ht="24.75" customHeight="1" x14ac:dyDescent="0.25">
      <c r="A4" s="23" t="s">
        <v>2</v>
      </c>
      <c r="B4" s="24">
        <f>Übersicht!D12</f>
        <v>0</v>
      </c>
      <c r="C4" s="16"/>
      <c r="D4" s="17"/>
    </row>
    <row r="5" spans="1:4" s="19" customFormat="1" ht="29.25" customHeight="1" x14ac:dyDescent="0.25">
      <c r="A5" s="25" t="s">
        <v>11</v>
      </c>
      <c r="B5" s="26">
        <f>Übersicht!E12</f>
        <v>0</v>
      </c>
    </row>
    <row r="6" spans="1:4" s="19" customFormat="1" ht="29.25" customHeight="1" x14ac:dyDescent="0.25">
      <c r="A6" s="25" t="s">
        <v>12</v>
      </c>
      <c r="B6" s="26">
        <f>B5*12</f>
        <v>0</v>
      </c>
    </row>
    <row r="7" spans="1:4" s="19" customFormat="1" ht="29.25" customHeight="1" x14ac:dyDescent="0.25">
      <c r="A7" s="25" t="s">
        <v>39</v>
      </c>
      <c r="B7" s="24" t="str">
        <f>Übersicht!F12</f>
        <v/>
      </c>
    </row>
    <row r="8" spans="1:4" s="19" customFormat="1" ht="29.25" customHeight="1" x14ac:dyDescent="0.25">
      <c r="A8" s="25" t="s">
        <v>40</v>
      </c>
      <c r="B8" s="24" t="str">
        <f>Übersicht!G12</f>
        <v/>
      </c>
    </row>
    <row r="9" spans="1:4" s="19" customFormat="1" ht="29.25" customHeight="1" x14ac:dyDescent="0.25">
      <c r="A9" s="27" t="s">
        <v>13</v>
      </c>
      <c r="B9" s="22" t="e">
        <f>ROUND(B3/B5,2)</f>
        <v>#DIV/0!</v>
      </c>
    </row>
    <row r="10" spans="1:4" s="19" customFormat="1" ht="31.5" customHeight="1" x14ac:dyDescent="0.25">
      <c r="A10" s="45" t="s">
        <v>14</v>
      </c>
      <c r="B10" s="24">
        <f>Übersicht!M12</f>
        <v>0</v>
      </c>
    </row>
    <row r="11" spans="1:4" ht="31.5" customHeight="1" x14ac:dyDescent="0.25">
      <c r="A11" s="45" t="s">
        <v>15</v>
      </c>
      <c r="B11" s="24">
        <f>Übersicht!N12</f>
        <v>0</v>
      </c>
    </row>
    <row r="12" spans="1:4" ht="22.5" customHeight="1" x14ac:dyDescent="0.25">
      <c r="A12" s="46" t="s">
        <v>20</v>
      </c>
      <c r="B12" s="35">
        <f>B11-B10+1</f>
        <v>1</v>
      </c>
    </row>
    <row r="13" spans="1:4" ht="22.5" customHeight="1" thickBot="1" x14ac:dyDescent="0.3">
      <c r="A13" s="47" t="s">
        <v>19</v>
      </c>
      <c r="B13" s="29">
        <f>Übersicht!C8</f>
        <v>0</v>
      </c>
    </row>
    <row r="14" spans="1:4" ht="9.75" customHeight="1" x14ac:dyDescent="0.25"/>
    <row r="15" spans="1:4" ht="9.75" customHeight="1" thickBot="1" x14ac:dyDescent="0.3"/>
    <row r="16" spans="1:4" s="37" customFormat="1" ht="51.75" customHeight="1" thickBot="1" x14ac:dyDescent="0.3">
      <c r="A16" s="36" t="s">
        <v>18</v>
      </c>
      <c r="B16" s="38" t="s">
        <v>22</v>
      </c>
      <c r="C16" s="38" t="s">
        <v>20</v>
      </c>
      <c r="D16" s="39" t="s">
        <v>21</v>
      </c>
    </row>
    <row r="17" spans="1:4" ht="15.75" customHeight="1" x14ac:dyDescent="0.25">
      <c r="A17" s="33">
        <f>IF(B4="","",YEAR(B4))</f>
        <v>1900</v>
      </c>
      <c r="B17" s="34" t="e">
        <f>IF(B4="","",ROUND((B9*((12-MONTH(B4))+1))/12,2))</f>
        <v>#DIV/0!</v>
      </c>
      <c r="C17" s="40" t="str">
        <f>IF(A17="","",IF(A17=$B$13,$B$11-$B$10+1,""))</f>
        <v/>
      </c>
      <c r="D17" s="42" t="str">
        <f>IF(A17="","",IF(A17=$B$13,ROUND(C17*B17/(DATE(A17,12,31)-B4+1),2),""))</f>
        <v/>
      </c>
    </row>
    <row r="18" spans="1:4" ht="15.75" customHeight="1" x14ac:dyDescent="0.25">
      <c r="A18" s="31">
        <f>IF(B5="","",YEAR(B4)+1)</f>
        <v>1901</v>
      </c>
      <c r="B18" s="32" t="e">
        <f>IF(A18="","",IF(AND(A18&gt;YEAR($B$4),A18&lt;YEAR($B$8)),ROUND(2*$B$3/$B$5-ROUND($B$3/$B$5,2),2),IF(A18=YEAR($B$8),$B$3-B17,"")))</f>
        <v>#VALUE!</v>
      </c>
      <c r="C18" s="41" t="str">
        <f t="shared" ref="C18:C42" si="0">IF(A18="","",IF(A18=$B$13,$B$11-$B$10+1,""))</f>
        <v/>
      </c>
      <c r="D18" s="43" t="str">
        <f>IF(A18="","",IF(OR(A18&lt;$B$13,A18&gt;$B$13),"",IF(A18&lt;YEAR($B$8),ROUND(C18*B18/(DATE(A18,12,31)-DATE(A18,1,1)+1),2),IF(A18=YEAR($B$8),ROUND(B18*C18/($B$8-DATE(YEAR($B$8),1,1)+1),2),""))))</f>
        <v/>
      </c>
    </row>
    <row r="19" spans="1:4" ht="15.75" customHeight="1" x14ac:dyDescent="0.25">
      <c r="A19" s="31" t="e">
        <f>IF($B$4="","",IF(YEAR($B$8)&gt;YEAR($B$4)+1,YEAR($B$4)+2,""))</f>
        <v>#VALUE!</v>
      </c>
      <c r="B19" s="32" t="e">
        <f>IF(A19="","",IF(AND(A19&gt;YEAR($B$4),A19&lt;YEAR($B$8)),ROUND(3*$B$3/$B$5-ROUND($B$3/$B$5*2,2),2),IF(A19=YEAR($B$8),$B$3-SUM($B$17:B18),"")))</f>
        <v>#VALUE!</v>
      </c>
      <c r="C19" s="41" t="e">
        <f t="shared" si="0"/>
        <v>#VALUE!</v>
      </c>
      <c r="D19" s="43" t="e">
        <f t="shared" ref="D19:D42" si="1">IF(A19="","",IF(OR(A19&lt;$B$13,A19&gt;$B$13),"",IF(A19&lt;YEAR($B$8),ROUND(C19*B19/(DATE(A19,12,31)-DATE(A19,1,1)+1),2),IF(A19=YEAR($B$8),ROUND(B19*C19/($B$8-DATE(YEAR($B$8),1,1)+1),2),""))))</f>
        <v>#VALUE!</v>
      </c>
    </row>
    <row r="20" spans="1:4" ht="15.75" customHeight="1" x14ac:dyDescent="0.25">
      <c r="A20" s="31" t="e">
        <f>IF($B$4="","",IF(YEAR($B$8)&gt;YEAR($B$4)+2,YEAR($B$4)+3,""))</f>
        <v>#VALUE!</v>
      </c>
      <c r="B20" s="32" t="e">
        <f>IF(A20="","",IF(AND(A20&gt;YEAR($B$4),A20&lt;YEAR($B$8)),ROUND(4*$B$3/$B$5-ROUND($B$3/$B$5*3,2),2),IF(A20=YEAR($B$8),$B$3-SUM($B$17:B19),"")))</f>
        <v>#VALUE!</v>
      </c>
      <c r="C20" s="41" t="e">
        <f t="shared" si="0"/>
        <v>#VALUE!</v>
      </c>
      <c r="D20" s="43" t="e">
        <f t="shared" si="1"/>
        <v>#VALUE!</v>
      </c>
    </row>
    <row r="21" spans="1:4" ht="15.75" customHeight="1" x14ac:dyDescent="0.25">
      <c r="A21" s="31" t="e">
        <f>IF($B$4="","",IF(YEAR($B$8)&gt;YEAR($B$4)+3,YEAR($B$4)+4,""))</f>
        <v>#VALUE!</v>
      </c>
      <c r="B21" s="32" t="e">
        <f>IF(A21="","",IF(AND(A21&gt;YEAR($B$4),A21&lt;YEAR($B$8)),ROUND(5*$B$3/$B$5-ROUND($B$3/$B$5*4,2),2),IF(A21=YEAR($B$8),$B$3-SUM($B$17:B20),"")))</f>
        <v>#VALUE!</v>
      </c>
      <c r="C21" s="41" t="e">
        <f t="shared" si="0"/>
        <v>#VALUE!</v>
      </c>
      <c r="D21" s="43" t="e">
        <f t="shared" si="1"/>
        <v>#VALUE!</v>
      </c>
    </row>
    <row r="22" spans="1:4" ht="15.75" customHeight="1" x14ac:dyDescent="0.25">
      <c r="A22" s="31" t="e">
        <f>IF($B$4="","",IF(YEAR($B$8)&gt;YEAR($B$4)+4,YEAR($B$4)+5,""))</f>
        <v>#VALUE!</v>
      </c>
      <c r="B22" s="32" t="e">
        <f>IF(A22="","",IF(AND(A22&gt;YEAR($B$4),A22&lt;YEAR($B$8)),ROUND(6*$B$3/$B$5-ROUND($B$3/$B$5*5,2),2),IF(A22=YEAR($B$8),$B$3-SUM($B$17:B21),"")))</f>
        <v>#VALUE!</v>
      </c>
      <c r="C22" s="41" t="e">
        <f t="shared" si="0"/>
        <v>#VALUE!</v>
      </c>
      <c r="D22" s="43" t="e">
        <f t="shared" si="1"/>
        <v>#VALUE!</v>
      </c>
    </row>
    <row r="23" spans="1:4" ht="15.75" customHeight="1" x14ac:dyDescent="0.25">
      <c r="A23" s="31" t="e">
        <f>IF($B$4="","",IF(YEAR($B$8)&gt;YEAR($B$4)+5,YEAR($B$4)+6,""))</f>
        <v>#VALUE!</v>
      </c>
      <c r="B23" s="32" t="e">
        <f>IF(A23="","",IF(AND(A23&gt;YEAR($B$4),A23&lt;YEAR($B$8)),ROUND(7*$B$3/$B$5-ROUND($B$3/$B$5*6,2),2),IF(A23=YEAR($B$8),$B$3-SUM($B$17:B22),"")))</f>
        <v>#VALUE!</v>
      </c>
      <c r="C23" s="41" t="e">
        <f t="shared" si="0"/>
        <v>#VALUE!</v>
      </c>
      <c r="D23" s="43" t="e">
        <f t="shared" si="1"/>
        <v>#VALUE!</v>
      </c>
    </row>
    <row r="24" spans="1:4" ht="15.75" customHeight="1" x14ac:dyDescent="0.25">
      <c r="A24" s="31" t="e">
        <f>IF($B$4="","",IF(YEAR($B$8)&gt;YEAR($B$4)+6,YEAR($B$4)+7,""))</f>
        <v>#VALUE!</v>
      </c>
      <c r="B24" s="32" t="e">
        <f>IF(A24="","",IF(AND(A24&gt;YEAR($B$4),A24&lt;YEAR($B$8)),ROUND(8*$B$3/$B$5-ROUND($B$3/$B$5*7,2),2),IF(A24=YEAR($B$8),$B$3-SUM($B$17:B23),"")))</f>
        <v>#VALUE!</v>
      </c>
      <c r="C24" s="41" t="e">
        <f t="shared" si="0"/>
        <v>#VALUE!</v>
      </c>
      <c r="D24" s="43" t="e">
        <f t="shared" si="1"/>
        <v>#VALUE!</v>
      </c>
    </row>
    <row r="25" spans="1:4" ht="15.75" customHeight="1" x14ac:dyDescent="0.25">
      <c r="A25" s="31" t="e">
        <f>IF($B$4="","",IF(YEAR($B$8)&gt;YEAR($B$4)+7,YEAR($B$4)+8,""))</f>
        <v>#VALUE!</v>
      </c>
      <c r="B25" s="32" t="e">
        <f>IF(A25="","",IF(AND(A25&gt;YEAR($B$4),A25&lt;YEAR($B$8)),ROUND(9*$B$3/$B$5-ROUND($B$3/$B$5*8,2),2),IF(A25=YEAR($B$8),$B$3-SUM($B$17:B24),"")))</f>
        <v>#VALUE!</v>
      </c>
      <c r="C25" s="41" t="e">
        <f t="shared" si="0"/>
        <v>#VALUE!</v>
      </c>
      <c r="D25" s="43" t="e">
        <f t="shared" si="1"/>
        <v>#VALUE!</v>
      </c>
    </row>
    <row r="26" spans="1:4" ht="15.75" customHeight="1" x14ac:dyDescent="0.25">
      <c r="A26" s="31" t="e">
        <f>IF($B$4="","",IF(YEAR($B$8)&gt;YEAR($B$4)+8,YEAR($B$4)+9,""))</f>
        <v>#VALUE!</v>
      </c>
      <c r="B26" s="32" t="e">
        <f>IF(A26="","",IF(AND(A26&gt;YEAR($B$4),A26&lt;YEAR($B$8)),ROUND(10*$B$3/$B$5-ROUND($B$3/$B$5*9,2),2),IF(A26=YEAR($B$8),$B$3-SUM($B$17:B25),"")))</f>
        <v>#VALUE!</v>
      </c>
      <c r="C26" s="41" t="e">
        <f t="shared" si="0"/>
        <v>#VALUE!</v>
      </c>
      <c r="D26" s="43" t="e">
        <f t="shared" si="1"/>
        <v>#VALUE!</v>
      </c>
    </row>
    <row r="27" spans="1:4" ht="15.75" customHeight="1" x14ac:dyDescent="0.25">
      <c r="A27" s="31" t="e">
        <f>IF($B$4="","",IF(YEAR($B$8)&gt;YEAR($B$4)+9,YEAR($B$4)+10,""))</f>
        <v>#VALUE!</v>
      </c>
      <c r="B27" s="32" t="e">
        <f>IF(A27="","",IF(AND(A27&gt;YEAR($B$4),A27&lt;YEAR($B$8)),ROUND(11*$B$3/$B$5-ROUND($B$3/$B$5*10,2),2),IF(A27=YEAR($B$8),$B$3-SUM($B$17:B26),"")))</f>
        <v>#VALUE!</v>
      </c>
      <c r="C27" s="41" t="e">
        <f t="shared" si="0"/>
        <v>#VALUE!</v>
      </c>
      <c r="D27" s="43" t="e">
        <f t="shared" si="1"/>
        <v>#VALUE!</v>
      </c>
    </row>
    <row r="28" spans="1:4" ht="15.75" x14ac:dyDescent="0.25">
      <c r="A28" s="31" t="e">
        <f>IF($B$4="","",IF(YEAR($B$8)&gt;YEAR($B$4)+10,YEAR($B$4)+11,""))</f>
        <v>#VALUE!</v>
      </c>
      <c r="B28" s="32" t="e">
        <f>IF(A28="","",IF(AND(A28&gt;YEAR($B$4),A28&lt;YEAR($B$8)),ROUND(12*$B$3/$B$5-ROUND($B$3/$B$5*11,2),2),IF(A28=YEAR($B$8),$B$3-SUM($B$17:B27),"")))</f>
        <v>#VALUE!</v>
      </c>
      <c r="C28" s="41" t="e">
        <f t="shared" si="0"/>
        <v>#VALUE!</v>
      </c>
      <c r="D28" s="43" t="e">
        <f t="shared" si="1"/>
        <v>#VALUE!</v>
      </c>
    </row>
    <row r="29" spans="1:4" ht="15.75" x14ac:dyDescent="0.25">
      <c r="A29" s="31" t="e">
        <f>IF($B$4="","",IF(YEAR($B$8)&gt;YEAR($B$4)+11,YEAR($B$4)+12,""))</f>
        <v>#VALUE!</v>
      </c>
      <c r="B29" s="32" t="e">
        <f>IF(A29="","",IF(AND(A29&gt;YEAR($B$4),A29&lt;YEAR($B$8)),ROUND(13*$B$3/$B$5-ROUND($B$3/$B$5*12,2),2),IF(A29=YEAR($B$8),$B$3-SUM($B$17:B28),"")))</f>
        <v>#VALUE!</v>
      </c>
      <c r="C29" s="41" t="e">
        <f t="shared" si="0"/>
        <v>#VALUE!</v>
      </c>
      <c r="D29" s="43" t="e">
        <f t="shared" si="1"/>
        <v>#VALUE!</v>
      </c>
    </row>
    <row r="30" spans="1:4" ht="15.75" x14ac:dyDescent="0.25">
      <c r="A30" s="31" t="e">
        <f>IF($B$4="","",IF(YEAR($B$8)&gt;YEAR($B$4)+12,YEAR($B$4)+13,""))</f>
        <v>#VALUE!</v>
      </c>
      <c r="B30" s="32" t="e">
        <f>IF(A30="","",IF(AND(A30&gt;YEAR($B$4),A30&lt;YEAR($B$8)),ROUND(14*$B$3/$B$5-ROUND($B$3/$B$5*13,2),2),IF(A30=YEAR($B$8),$B$3-SUM($B$17:B29),"")))</f>
        <v>#VALUE!</v>
      </c>
      <c r="C30" s="41" t="e">
        <f t="shared" si="0"/>
        <v>#VALUE!</v>
      </c>
      <c r="D30" s="43" t="e">
        <f t="shared" si="1"/>
        <v>#VALUE!</v>
      </c>
    </row>
    <row r="31" spans="1:4" ht="15.75" x14ac:dyDescent="0.25">
      <c r="A31" s="31" t="e">
        <f>IF($B$4="","",IF(YEAR($B$8)&gt;YEAR($B$4)+13,YEAR($B$4)+14,""))</f>
        <v>#VALUE!</v>
      </c>
      <c r="B31" s="32" t="e">
        <f>IF(A31="","",IF(AND(A31&gt;YEAR($B$4),A31&lt;YEAR($B$8)),ROUND(15*$B$3/$B$5-ROUND($B$3/$B$5*14,2),2),IF(A31=YEAR($B$8),$B$3-SUM($B$17:B30),"")))</f>
        <v>#VALUE!</v>
      </c>
      <c r="C31" s="41" t="e">
        <f t="shared" si="0"/>
        <v>#VALUE!</v>
      </c>
      <c r="D31" s="43" t="e">
        <f t="shared" si="1"/>
        <v>#VALUE!</v>
      </c>
    </row>
    <row r="32" spans="1:4" ht="15.75" x14ac:dyDescent="0.25">
      <c r="A32" s="31" t="e">
        <f>IF($B$4="","",IF(YEAR($B$8)&gt;YEAR($B$4)+14,YEAR($B$4)+15,""))</f>
        <v>#VALUE!</v>
      </c>
      <c r="B32" s="32" t="e">
        <f>IF(A32="","",IF(AND(A32&gt;YEAR($B$4),A32&lt;YEAR($B$8)),ROUND(16*$B$3/$B$5-ROUND($B$3/$B$5*15,2),2),IF(A32=YEAR($B$8),$B$3-SUM($B$17:B31),"")))</f>
        <v>#VALUE!</v>
      </c>
      <c r="C32" s="41" t="e">
        <f t="shared" si="0"/>
        <v>#VALUE!</v>
      </c>
      <c r="D32" s="43" t="e">
        <f t="shared" si="1"/>
        <v>#VALUE!</v>
      </c>
    </row>
    <row r="33" spans="1:4" ht="15.75" x14ac:dyDescent="0.25">
      <c r="A33" s="31" t="e">
        <f>IF($B$4="","",IF(YEAR($B$8)&gt;YEAR($B$4)+15,YEAR($B$4)+16,""))</f>
        <v>#VALUE!</v>
      </c>
      <c r="B33" s="32" t="e">
        <f>IF(A33="","",IF(AND(A33&gt;YEAR($B$4),A33&lt;YEAR($B$8)),ROUND(17*$B$3/$B$5-ROUND($B$3/$B$5*16,2),2),IF(A33=YEAR($B$8),$B$3-SUM($B$17:B32),"")))</f>
        <v>#VALUE!</v>
      </c>
      <c r="C33" s="41" t="e">
        <f t="shared" si="0"/>
        <v>#VALUE!</v>
      </c>
      <c r="D33" s="43" t="e">
        <f t="shared" si="1"/>
        <v>#VALUE!</v>
      </c>
    </row>
    <row r="34" spans="1:4" ht="15.75" x14ac:dyDescent="0.25">
      <c r="A34" s="31" t="e">
        <f>IF($B$4="","",IF(YEAR($B$8)&gt;YEAR($B$4)+16,YEAR($B$4)+17,""))</f>
        <v>#VALUE!</v>
      </c>
      <c r="B34" s="32" t="e">
        <f>IF(A34="","",IF(AND(A34&gt;YEAR($B$4),A34&lt;YEAR($B$8)),ROUND(18*$B$3/$B$5-ROUND($B$3/$B$5*17,2),2),IF(A34=YEAR($B$8),$B$3-SUM($B$17:B33),"")))</f>
        <v>#VALUE!</v>
      </c>
      <c r="C34" s="41" t="e">
        <f t="shared" si="0"/>
        <v>#VALUE!</v>
      </c>
      <c r="D34" s="43" t="e">
        <f t="shared" si="1"/>
        <v>#VALUE!</v>
      </c>
    </row>
    <row r="35" spans="1:4" ht="15.75" x14ac:dyDescent="0.25">
      <c r="A35" s="31" t="e">
        <f>IF($B$4="","",IF(YEAR($B$8)&gt;YEAR($B$4)+17,YEAR($B$4)+18,""))</f>
        <v>#VALUE!</v>
      </c>
      <c r="B35" s="32" t="e">
        <f>IF(A35="","",IF(AND(A35&gt;YEAR($B$4),A35&lt;YEAR($B$8)),ROUND(19*$B$3/$B$5-ROUND($B$3/$B$5*18,2),2),IF(A35=YEAR($B$8),$B$3-SUM($B$17:B34),"")))</f>
        <v>#VALUE!</v>
      </c>
      <c r="C35" s="41" t="e">
        <f t="shared" si="0"/>
        <v>#VALUE!</v>
      </c>
      <c r="D35" s="43" t="e">
        <f t="shared" si="1"/>
        <v>#VALUE!</v>
      </c>
    </row>
    <row r="36" spans="1:4" ht="15.75" x14ac:dyDescent="0.25">
      <c r="A36" s="31" t="e">
        <f>IF($B$4="","",IF(YEAR($B$8)&gt;YEAR($B$4)+18,YEAR($B$4)+19,""))</f>
        <v>#VALUE!</v>
      </c>
      <c r="B36" s="32" t="e">
        <f>IF(A36="","",IF(AND(A36&gt;YEAR($B$4),A36&lt;YEAR($B$8)),ROUND(20*$B$3/$B$5-ROUND($B$3/$B$5*19,2),2),IF(A36=YEAR($B$8),$B$3-SUM($B$17:B35),"")))</f>
        <v>#VALUE!</v>
      </c>
      <c r="C36" s="41" t="e">
        <f t="shared" si="0"/>
        <v>#VALUE!</v>
      </c>
      <c r="D36" s="43" t="e">
        <f t="shared" si="1"/>
        <v>#VALUE!</v>
      </c>
    </row>
    <row r="37" spans="1:4" ht="15.75" x14ac:dyDescent="0.25">
      <c r="A37" s="31" t="e">
        <f>IF($B$4="","",IF(YEAR($B$8)&gt;YEAR($B$4)+19,YEAR($B$4)+20,""))</f>
        <v>#VALUE!</v>
      </c>
      <c r="B37" s="32" t="e">
        <f>IF(A37="","",IF(AND(A37&gt;YEAR($B$4),A37&lt;YEAR($B$8)),ROUND(21*$B$3/$B$5-ROUND($B$3/$B$5*20,2),2),IF(A37=YEAR($B$8),$B$3-SUM($B$17:B36),"")))</f>
        <v>#VALUE!</v>
      </c>
      <c r="C37" s="41" t="e">
        <f t="shared" si="0"/>
        <v>#VALUE!</v>
      </c>
      <c r="D37" s="43" t="e">
        <f t="shared" si="1"/>
        <v>#VALUE!</v>
      </c>
    </row>
    <row r="38" spans="1:4" ht="15.75" x14ac:dyDescent="0.25">
      <c r="A38" s="31" t="e">
        <f>IF($B$4="","",IF(YEAR($B$8)&gt;YEAR($B$4)+20,YEAR($B$4)+21,""))</f>
        <v>#VALUE!</v>
      </c>
      <c r="B38" s="32" t="e">
        <f>IF(A38="","",IF(AND(A38&gt;YEAR($B$4),A38&lt;YEAR($B$8)),ROUND(22*$B$3/$B$5-ROUND($B$3/$B$5*21,2),2),IF(A38=YEAR($B$8),$B$3-SUM($B$17:B37),"")))</f>
        <v>#VALUE!</v>
      </c>
      <c r="C38" s="41" t="e">
        <f t="shared" si="0"/>
        <v>#VALUE!</v>
      </c>
      <c r="D38" s="43" t="e">
        <f t="shared" si="1"/>
        <v>#VALUE!</v>
      </c>
    </row>
    <row r="39" spans="1:4" ht="15.75" x14ac:dyDescent="0.25">
      <c r="A39" s="31" t="e">
        <f>IF($B$4="","",IF(YEAR($B$8)&gt;YEAR($B$4)+21,YEAR($B$4)+22,""))</f>
        <v>#VALUE!</v>
      </c>
      <c r="B39" s="32" t="e">
        <f>IF(A39="","",IF(AND(A39&gt;YEAR($B$4),A39&lt;YEAR($B$8)),ROUND(23*$B$3/$B$5-ROUND($B$3/$B$5*22,2),2),IF(A39=YEAR($B$8),$B$3-SUM($B$17:B38),"")))</f>
        <v>#VALUE!</v>
      </c>
      <c r="C39" s="41" t="e">
        <f t="shared" si="0"/>
        <v>#VALUE!</v>
      </c>
      <c r="D39" s="43" t="e">
        <f t="shared" si="1"/>
        <v>#VALUE!</v>
      </c>
    </row>
    <row r="40" spans="1:4" ht="15.75" x14ac:dyDescent="0.25">
      <c r="A40" s="31" t="e">
        <f>IF($B$4="","",IF(YEAR($B$8)&gt;YEAR($B$4)+22,YEAR($B$4)+23,""))</f>
        <v>#VALUE!</v>
      </c>
      <c r="B40" s="32" t="e">
        <f>IF(A40="","",IF(AND(A40&gt;YEAR($B$4),A40&lt;YEAR($B$8)),ROUND(24*$B$3/$B$5-ROUND($B$3/$B$5*23,2),2),IF(A40=YEAR($B$8),$B$3-SUM($B$17:B39),"")))</f>
        <v>#VALUE!</v>
      </c>
      <c r="C40" s="41" t="e">
        <f t="shared" si="0"/>
        <v>#VALUE!</v>
      </c>
      <c r="D40" s="43" t="e">
        <f t="shared" si="1"/>
        <v>#VALUE!</v>
      </c>
    </row>
    <row r="41" spans="1:4" ht="15.75" x14ac:dyDescent="0.25">
      <c r="A41" s="31" t="e">
        <f>IF($B$4="","",IF(YEAR($B$8)&gt;YEAR($B$4)+23,YEAR($B$4)+24,""))</f>
        <v>#VALUE!</v>
      </c>
      <c r="B41" s="32" t="e">
        <f>IF(A41="","",IF(AND(A41&gt;YEAR($B$4),A41&lt;YEAR($B$8)),ROUND(25*$B$3/$B$5-ROUND($B$3/$B$5*24,2),2),IF(A41=YEAR($B$8),$B$3-SUM($B$17:B40),"")))</f>
        <v>#VALUE!</v>
      </c>
      <c r="C41" s="41" t="e">
        <f t="shared" si="0"/>
        <v>#VALUE!</v>
      </c>
      <c r="D41" s="43" t="e">
        <f t="shared" si="1"/>
        <v>#VALUE!</v>
      </c>
    </row>
    <row r="42" spans="1:4" ht="15.75" x14ac:dyDescent="0.25">
      <c r="A42" s="31" t="e">
        <f>IF($B$4="","",IF(YEAR($B$8)&gt;YEAR($B$4)+24,YEAR($B$4)+25,""))</f>
        <v>#VALUE!</v>
      </c>
      <c r="B42" s="32" t="e">
        <f>IF(A42="","",IF(AND(A42&gt;YEAR($B$4),A42&lt;YEAR($B$8)),ROUND(26*$B$3/$B$5-ROUND($B$3/$B$5*25,2),2),IF(A42=YEAR($B$8),$B$3-SUM($B$17:B41),"")))</f>
        <v>#VALUE!</v>
      </c>
      <c r="C42" s="41" t="e">
        <f t="shared" si="0"/>
        <v>#VALUE!</v>
      </c>
      <c r="D42" s="43" t="e">
        <f t="shared" si="1"/>
        <v>#VALUE!</v>
      </c>
    </row>
    <row r="43" spans="1:4" x14ac:dyDescent="0.25">
      <c r="A43" s="30"/>
    </row>
    <row r="44" spans="1:4" x14ac:dyDescent="0.25">
      <c r="A44" s="30"/>
    </row>
    <row r="45" spans="1:4" x14ac:dyDescent="0.25">
      <c r="A45" s="30"/>
    </row>
    <row r="46" spans="1:4" x14ac:dyDescent="0.25">
      <c r="A46" s="30"/>
    </row>
    <row r="47" spans="1:4" x14ac:dyDescent="0.25">
      <c r="A47" s="30"/>
    </row>
    <row r="48" spans="1:4" x14ac:dyDescent="0.25">
      <c r="A48" s="30"/>
    </row>
    <row r="49" spans="1:1" x14ac:dyDescent="0.25">
      <c r="A49" s="30"/>
    </row>
    <row r="50" spans="1:1" x14ac:dyDescent="0.25">
      <c r="A50" s="30"/>
    </row>
    <row r="51" spans="1:1" x14ac:dyDescent="0.25">
      <c r="A51" s="30"/>
    </row>
    <row r="52" spans="1:1" x14ac:dyDescent="0.25">
      <c r="A52" s="30"/>
    </row>
    <row r="53" spans="1:1" x14ac:dyDescent="0.25">
      <c r="A53" s="30"/>
    </row>
    <row r="54" spans="1:1" x14ac:dyDescent="0.25">
      <c r="A54" s="30"/>
    </row>
    <row r="55" spans="1:1" x14ac:dyDescent="0.25">
      <c r="A55" s="30"/>
    </row>
    <row r="56" spans="1:1" x14ac:dyDescent="0.25">
      <c r="A56" s="30"/>
    </row>
    <row r="57" spans="1:1" x14ac:dyDescent="0.25">
      <c r="A57" s="30"/>
    </row>
    <row r="58" spans="1:1" x14ac:dyDescent="0.25">
      <c r="A58" s="30"/>
    </row>
    <row r="59" spans="1:1" x14ac:dyDescent="0.25">
      <c r="A59" s="30"/>
    </row>
    <row r="60" spans="1:1" x14ac:dyDescent="0.25">
      <c r="A60" s="30"/>
    </row>
    <row r="61" spans="1:1" x14ac:dyDescent="0.25">
      <c r="A61" s="30"/>
    </row>
    <row r="62" spans="1:1" x14ac:dyDescent="0.25">
      <c r="A62" s="30"/>
    </row>
    <row r="63" spans="1:1" x14ac:dyDescent="0.25">
      <c r="A63" s="30"/>
    </row>
    <row r="64" spans="1:1" x14ac:dyDescent="0.25">
      <c r="A64" s="30"/>
    </row>
    <row r="65" spans="1:1" x14ac:dyDescent="0.25">
      <c r="A65" s="30"/>
    </row>
    <row r="66" spans="1:1" x14ac:dyDescent="0.25">
      <c r="A66" s="30"/>
    </row>
    <row r="67" spans="1:1" x14ac:dyDescent="0.25">
      <c r="A67" s="30"/>
    </row>
    <row r="68" spans="1:1" x14ac:dyDescent="0.25">
      <c r="A68" s="30"/>
    </row>
    <row r="69" spans="1:1" x14ac:dyDescent="0.25">
      <c r="A69" s="30"/>
    </row>
    <row r="70" spans="1:1" x14ac:dyDescent="0.25">
      <c r="A70" s="30"/>
    </row>
    <row r="71" spans="1:1" x14ac:dyDescent="0.25">
      <c r="A71" s="30"/>
    </row>
    <row r="72" spans="1:1" x14ac:dyDescent="0.25">
      <c r="A72" s="30"/>
    </row>
    <row r="73" spans="1:1" x14ac:dyDescent="0.25">
      <c r="A73" s="30"/>
    </row>
    <row r="74" spans="1:1" x14ac:dyDescent="0.25">
      <c r="A74" s="30"/>
    </row>
    <row r="75" spans="1:1" x14ac:dyDescent="0.25">
      <c r="A75" s="30"/>
    </row>
    <row r="76" spans="1:1" x14ac:dyDescent="0.25">
      <c r="A76" s="30"/>
    </row>
    <row r="77" spans="1:1" x14ac:dyDescent="0.25">
      <c r="A77" s="30"/>
    </row>
    <row r="78" spans="1:1" x14ac:dyDescent="0.25">
      <c r="A78" s="30"/>
    </row>
    <row r="79" spans="1:1" x14ac:dyDescent="0.25">
      <c r="A79" s="30"/>
    </row>
    <row r="80" spans="1:1" x14ac:dyDescent="0.25">
      <c r="A80" s="30"/>
    </row>
    <row r="81" spans="1:1" x14ac:dyDescent="0.25">
      <c r="A81" s="30"/>
    </row>
    <row r="82" spans="1:1" x14ac:dyDescent="0.25">
      <c r="A82" s="30"/>
    </row>
    <row r="83" spans="1:1" x14ac:dyDescent="0.25">
      <c r="A83" s="30"/>
    </row>
    <row r="84" spans="1:1" x14ac:dyDescent="0.25">
      <c r="A84" s="30"/>
    </row>
    <row r="85" spans="1:1" x14ac:dyDescent="0.25">
      <c r="A85" s="30"/>
    </row>
    <row r="86" spans="1:1" x14ac:dyDescent="0.25">
      <c r="A86" s="30"/>
    </row>
    <row r="87" spans="1:1" x14ac:dyDescent="0.25">
      <c r="A87" s="30"/>
    </row>
    <row r="88" spans="1:1" x14ac:dyDescent="0.25">
      <c r="A88" s="30"/>
    </row>
    <row r="89" spans="1:1" x14ac:dyDescent="0.25">
      <c r="A89" s="30"/>
    </row>
    <row r="90" spans="1:1" x14ac:dyDescent="0.25">
      <c r="A90" s="30"/>
    </row>
    <row r="91" spans="1:1" x14ac:dyDescent="0.25">
      <c r="A91" s="30"/>
    </row>
    <row r="92" spans="1:1" x14ac:dyDescent="0.25">
      <c r="A92" s="30"/>
    </row>
    <row r="93" spans="1:1" x14ac:dyDescent="0.25">
      <c r="A93" s="30"/>
    </row>
    <row r="94" spans="1:1" x14ac:dyDescent="0.25">
      <c r="A94" s="30"/>
    </row>
    <row r="95" spans="1:1" x14ac:dyDescent="0.25">
      <c r="A95" s="30"/>
    </row>
    <row r="96" spans="1:1" x14ac:dyDescent="0.25">
      <c r="A96" s="30"/>
    </row>
    <row r="97" spans="1:1" x14ac:dyDescent="0.25">
      <c r="A97" s="30"/>
    </row>
    <row r="98" spans="1:1" x14ac:dyDescent="0.25">
      <c r="A98" s="30"/>
    </row>
    <row r="99" spans="1:1" x14ac:dyDescent="0.25">
      <c r="A99" s="30"/>
    </row>
    <row r="100" spans="1:1" x14ac:dyDescent="0.25">
      <c r="A100" s="30"/>
    </row>
    <row r="101" spans="1:1" x14ac:dyDescent="0.25">
      <c r="A101" s="30"/>
    </row>
    <row r="102" spans="1:1" x14ac:dyDescent="0.25">
      <c r="A102" s="30"/>
    </row>
    <row r="103" spans="1:1" x14ac:dyDescent="0.25">
      <c r="A103" s="30"/>
    </row>
    <row r="104" spans="1:1" x14ac:dyDescent="0.25">
      <c r="A104" s="30"/>
    </row>
    <row r="105" spans="1:1" x14ac:dyDescent="0.25">
      <c r="A105" s="30"/>
    </row>
    <row r="106" spans="1:1" x14ac:dyDescent="0.25">
      <c r="A106" s="30"/>
    </row>
    <row r="107" spans="1:1" x14ac:dyDescent="0.25">
      <c r="A107" s="30"/>
    </row>
    <row r="108" spans="1:1" x14ac:dyDescent="0.25">
      <c r="A108" s="30"/>
    </row>
    <row r="109" spans="1:1" x14ac:dyDescent="0.25">
      <c r="A109" s="30"/>
    </row>
    <row r="110" spans="1:1" x14ac:dyDescent="0.25">
      <c r="A110" s="30"/>
    </row>
    <row r="111" spans="1:1" x14ac:dyDescent="0.25">
      <c r="A111" s="30"/>
    </row>
    <row r="112" spans="1:1" x14ac:dyDescent="0.25">
      <c r="A112" s="30"/>
    </row>
    <row r="113" spans="1:1" x14ac:dyDescent="0.25">
      <c r="A113" s="30"/>
    </row>
    <row r="114" spans="1:1" x14ac:dyDescent="0.25">
      <c r="A114" s="30"/>
    </row>
    <row r="115" spans="1:1" x14ac:dyDescent="0.25">
      <c r="A115" s="30"/>
    </row>
    <row r="116" spans="1:1" x14ac:dyDescent="0.25">
      <c r="A116" s="30"/>
    </row>
    <row r="117" spans="1:1" x14ac:dyDescent="0.25">
      <c r="A117" s="30"/>
    </row>
    <row r="118" spans="1:1" x14ac:dyDescent="0.25">
      <c r="A118" s="30"/>
    </row>
    <row r="119" spans="1:1" x14ac:dyDescent="0.25">
      <c r="A119" s="30"/>
    </row>
    <row r="120" spans="1:1" x14ac:dyDescent="0.25">
      <c r="A120" s="30"/>
    </row>
    <row r="121" spans="1:1" x14ac:dyDescent="0.25">
      <c r="A121" s="30"/>
    </row>
    <row r="122" spans="1:1" x14ac:dyDescent="0.25">
      <c r="A122" s="30"/>
    </row>
    <row r="123" spans="1:1" x14ac:dyDescent="0.25">
      <c r="A123" s="30"/>
    </row>
    <row r="124" spans="1:1" x14ac:dyDescent="0.25">
      <c r="A124" s="30"/>
    </row>
    <row r="125" spans="1:1" x14ac:dyDescent="0.25">
      <c r="A125" s="30"/>
    </row>
    <row r="126" spans="1:1" x14ac:dyDescent="0.25">
      <c r="A126" s="30"/>
    </row>
  </sheetData>
  <sheetProtection sheet="1" objects="1" scenarios="1" selectLockedCells="1" selectUnlockedCells="1"/>
  <pageMargins left="0.70866141732283472" right="0.19685039370078741" top="0.78740157480314965" bottom="0.38" header="0.31496062992125984" footer="0.31496062992125984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6"/>
  <sheetViews>
    <sheetView workbookViewId="0">
      <selection activeCell="I6" sqref="I6"/>
    </sheetView>
  </sheetViews>
  <sheetFormatPr baseColWidth="10" defaultRowHeight="15" x14ac:dyDescent="0.25"/>
  <cols>
    <col min="1" max="1" width="33.28515625" customWidth="1"/>
    <col min="2" max="2" width="32.140625" style="18" customWidth="1"/>
    <col min="3" max="3" width="14.140625" customWidth="1"/>
    <col min="4" max="4" width="15.85546875" customWidth="1"/>
  </cols>
  <sheetData>
    <row r="1" spans="1:8" ht="24" thickBot="1" x14ac:dyDescent="0.4">
      <c r="A1" s="28" t="s">
        <v>23</v>
      </c>
    </row>
    <row r="2" spans="1:8" s="19" customFormat="1" ht="35.25" customHeight="1" x14ac:dyDescent="0.25">
      <c r="A2" s="20" t="s">
        <v>1</v>
      </c>
      <c r="B2" s="44">
        <f>Übersicht!B13</f>
        <v>0</v>
      </c>
    </row>
    <row r="3" spans="1:8" s="19" customFormat="1" ht="29.25" customHeight="1" x14ac:dyDescent="0.25">
      <c r="A3" s="21" t="s">
        <v>17</v>
      </c>
      <c r="B3" s="22">
        <f>Übersicht!C13</f>
        <v>0</v>
      </c>
    </row>
    <row r="4" spans="1:8" s="19" customFormat="1" ht="24.75" customHeight="1" x14ac:dyDescent="0.25">
      <c r="A4" s="23" t="s">
        <v>2</v>
      </c>
      <c r="B4" s="24">
        <f>Übersicht!D13</f>
        <v>0</v>
      </c>
      <c r="C4" s="16"/>
      <c r="D4" s="17"/>
    </row>
    <row r="5" spans="1:8" s="19" customFormat="1" ht="29.25" customHeight="1" x14ac:dyDescent="0.25">
      <c r="A5" s="25" t="s">
        <v>11</v>
      </c>
      <c r="B5" s="26">
        <f>Übersicht!E13</f>
        <v>0</v>
      </c>
    </row>
    <row r="6" spans="1:8" s="19" customFormat="1" ht="29.25" customHeight="1" x14ac:dyDescent="0.25">
      <c r="A6" s="25" t="s">
        <v>12</v>
      </c>
      <c r="B6" s="26">
        <f>B5*12</f>
        <v>0</v>
      </c>
    </row>
    <row r="7" spans="1:8" s="19" customFormat="1" ht="29.25" customHeight="1" x14ac:dyDescent="0.25">
      <c r="A7" s="25" t="s">
        <v>39</v>
      </c>
      <c r="B7" s="24" t="str">
        <f>Übersicht!F13</f>
        <v/>
      </c>
    </row>
    <row r="8" spans="1:8" s="19" customFormat="1" ht="29.25" customHeight="1" x14ac:dyDescent="0.25">
      <c r="A8" s="25" t="s">
        <v>40</v>
      </c>
      <c r="B8" s="24" t="str">
        <f>Übersicht!G13</f>
        <v/>
      </c>
    </row>
    <row r="9" spans="1:8" s="19" customFormat="1" ht="29.25" customHeight="1" x14ac:dyDescent="0.25">
      <c r="A9" s="27" t="s">
        <v>13</v>
      </c>
      <c r="B9" s="22" t="e">
        <f>ROUND(B3/B5,2)</f>
        <v>#DIV/0!</v>
      </c>
      <c r="H9" s="60"/>
    </row>
    <row r="10" spans="1:8" s="19" customFormat="1" ht="31.5" customHeight="1" x14ac:dyDescent="0.25">
      <c r="A10" s="45" t="s">
        <v>14</v>
      </c>
      <c r="B10" s="24">
        <f>Übersicht!M13</f>
        <v>0</v>
      </c>
    </row>
    <row r="11" spans="1:8" ht="31.5" customHeight="1" x14ac:dyDescent="0.25">
      <c r="A11" s="45" t="s">
        <v>15</v>
      </c>
      <c r="B11" s="24">
        <f>Übersicht!N13</f>
        <v>0</v>
      </c>
    </row>
    <row r="12" spans="1:8" ht="22.5" customHeight="1" x14ac:dyDescent="0.25">
      <c r="A12" s="46" t="s">
        <v>20</v>
      </c>
      <c r="B12" s="35">
        <f>B11-B10+1</f>
        <v>1</v>
      </c>
    </row>
    <row r="13" spans="1:8" ht="22.5" customHeight="1" thickBot="1" x14ac:dyDescent="0.3">
      <c r="A13" s="47" t="s">
        <v>19</v>
      </c>
      <c r="B13" s="29">
        <f>Übersicht!C8</f>
        <v>0</v>
      </c>
    </row>
    <row r="14" spans="1:8" ht="9.75" customHeight="1" x14ac:dyDescent="0.25"/>
    <row r="15" spans="1:8" ht="9.75" customHeight="1" thickBot="1" x14ac:dyDescent="0.3"/>
    <row r="16" spans="1:8" s="37" customFormat="1" ht="51.75" customHeight="1" thickBot="1" x14ac:dyDescent="0.3">
      <c r="A16" s="36" t="s">
        <v>18</v>
      </c>
      <c r="B16" s="38" t="s">
        <v>22</v>
      </c>
      <c r="C16" s="38" t="s">
        <v>20</v>
      </c>
      <c r="D16" s="39" t="s">
        <v>21</v>
      </c>
    </row>
    <row r="17" spans="1:4" ht="15.75" customHeight="1" x14ac:dyDescent="0.25">
      <c r="A17" s="33">
        <f>IF(B4="","",YEAR(B4))</f>
        <v>1900</v>
      </c>
      <c r="B17" s="34" t="e">
        <f>IF(B4="","",ROUND((B9*((12-MONTH(B4))+1))/12,2))</f>
        <v>#DIV/0!</v>
      </c>
      <c r="C17" s="40" t="str">
        <f>IF(A17="","",IF(A17=$B$13,$B$11-$B$10+1,""))</f>
        <v/>
      </c>
      <c r="D17" s="42" t="str">
        <f t="shared" ref="D17" si="0">IF(A17="","",IF(A17=$B$13,ROUND(C17*B17/(DATE(A17,12,31)-DATE(A17,1,1)+1),2),""))</f>
        <v/>
      </c>
    </row>
    <row r="18" spans="1:4" ht="15.75" customHeight="1" x14ac:dyDescent="0.25">
      <c r="A18" s="31">
        <f>IF(B5="","",YEAR(B4)+1)</f>
        <v>1901</v>
      </c>
      <c r="B18" s="32" t="e">
        <f>IF(A18="","",IF(AND(A18&gt;YEAR($B$4),A18&lt;YEAR($B$8)),ROUND(2*$B$3/$B$5-ROUND($B$3/$B$5,2),2),IF(A18=YEAR($B$8),$B$3-B17,"")))</f>
        <v>#VALUE!</v>
      </c>
      <c r="C18" s="41" t="str">
        <f t="shared" ref="C18:C42" si="1">IF(A18="","",IF(A18=$B$13,$B$11-$B$10+1,""))</f>
        <v/>
      </c>
      <c r="D18" s="43" t="str">
        <f>IF(A18="","",IF(OR(A18&lt;$B$13,A18&gt;$B$13),"",IF(A18&lt;YEAR($B$8),ROUND(C18*B18/(DATE(A18,12,31)-DATE(A18,1,1)+1),2),IF(A18=YEAR($B$8),ROUND(B18*C18/($B$8-DATE(YEAR($B$8),1,1)+1),2),""))))</f>
        <v/>
      </c>
    </row>
    <row r="19" spans="1:4" ht="15.75" customHeight="1" x14ac:dyDescent="0.25">
      <c r="A19" s="31" t="e">
        <f>IF($B$4="","",IF(YEAR($B$8)&gt;YEAR($B$4)+1,YEAR($B$4)+2,""))</f>
        <v>#VALUE!</v>
      </c>
      <c r="B19" s="32" t="e">
        <f>IF(A19="","",IF(AND(A19&gt;YEAR($B$4),A19&lt;YEAR($B$8)),ROUND(3*$B$3/$B$5-ROUND($B$3/$B$5*2,2),2),IF(A19=YEAR($B$8),$B$3-SUM($B$17:B18),"")))</f>
        <v>#VALUE!</v>
      </c>
      <c r="C19" s="41" t="e">
        <f t="shared" si="1"/>
        <v>#VALUE!</v>
      </c>
      <c r="D19" s="43" t="e">
        <f t="shared" ref="D19:D42" si="2">IF(A19="","",IF(OR(A19&lt;$B$13,A19&gt;$B$13),"",IF(A19&lt;YEAR($B$8),ROUND(C19*B19/(DATE(A19,12,31)-DATE(A19,1,1)+1),2),IF(A19=YEAR($B$8),ROUND(B19*C19/($B$8-DATE(YEAR($B$8),1,1)+1),2),""))))</f>
        <v>#VALUE!</v>
      </c>
    </row>
    <row r="20" spans="1:4" ht="15.75" customHeight="1" x14ac:dyDescent="0.25">
      <c r="A20" s="31" t="e">
        <f>IF($B$4="","",IF(YEAR($B$8)&gt;YEAR($B$4)+2,YEAR($B$4)+3,""))</f>
        <v>#VALUE!</v>
      </c>
      <c r="B20" s="32" t="e">
        <f>IF(A20="","",IF(AND(A20&gt;YEAR($B$4),A20&lt;YEAR($B$8)),ROUND(4*$B$3/$B$5-ROUND($B$3/$B$5*3,2),2),IF(A20=YEAR($B$8),$B$3-SUM($B$17:B19),"")))</f>
        <v>#VALUE!</v>
      </c>
      <c r="C20" s="41" t="e">
        <f t="shared" si="1"/>
        <v>#VALUE!</v>
      </c>
      <c r="D20" s="43" t="e">
        <f t="shared" si="2"/>
        <v>#VALUE!</v>
      </c>
    </row>
    <row r="21" spans="1:4" ht="15.75" customHeight="1" x14ac:dyDescent="0.25">
      <c r="A21" s="31" t="e">
        <f>IF($B$4="","",IF(YEAR($B$8)&gt;YEAR($B$4)+3,YEAR($B$4)+4,""))</f>
        <v>#VALUE!</v>
      </c>
      <c r="B21" s="32" t="e">
        <f>IF(A21="","",IF(AND(A21&gt;YEAR($B$4),A21&lt;YEAR($B$8)),ROUND(5*$B$3/$B$5-ROUND($B$3/$B$5*4,2),2),IF(A21=YEAR($B$8),$B$3-SUM($B$17:B20),"")))</f>
        <v>#VALUE!</v>
      </c>
      <c r="C21" s="41" t="e">
        <f t="shared" si="1"/>
        <v>#VALUE!</v>
      </c>
      <c r="D21" s="43" t="e">
        <f t="shared" si="2"/>
        <v>#VALUE!</v>
      </c>
    </row>
    <row r="22" spans="1:4" ht="15.75" customHeight="1" x14ac:dyDescent="0.25">
      <c r="A22" s="31" t="e">
        <f>IF($B$4="","",IF(YEAR($B$8)&gt;YEAR($B$4)+4,YEAR($B$4)+5,""))</f>
        <v>#VALUE!</v>
      </c>
      <c r="B22" s="32" t="e">
        <f>IF(A22="","",IF(AND(A22&gt;YEAR($B$4),A22&lt;YEAR($B$8)),ROUND(6*$B$3/$B$5-ROUND($B$3/$B$5*5,2),2),IF(A22=YEAR($B$8),$B$3-SUM($B$17:B21),"")))</f>
        <v>#VALUE!</v>
      </c>
      <c r="C22" s="41" t="e">
        <f t="shared" si="1"/>
        <v>#VALUE!</v>
      </c>
      <c r="D22" s="43" t="e">
        <f t="shared" si="2"/>
        <v>#VALUE!</v>
      </c>
    </row>
    <row r="23" spans="1:4" ht="15.75" customHeight="1" x14ac:dyDescent="0.25">
      <c r="A23" s="31" t="e">
        <f>IF($B$4="","",IF(YEAR($B$8)&gt;YEAR($B$4)+5,YEAR($B$4)+6,""))</f>
        <v>#VALUE!</v>
      </c>
      <c r="B23" s="32" t="e">
        <f>IF(A23="","",IF(AND(A23&gt;YEAR($B$4),A23&lt;YEAR($B$8)),ROUND(7*$B$3/$B$5-ROUND($B$3/$B$5*6,2),2),IF(A23=YEAR($B$8),$B$3-SUM($B$17:B22),"")))</f>
        <v>#VALUE!</v>
      </c>
      <c r="C23" s="41" t="e">
        <f t="shared" si="1"/>
        <v>#VALUE!</v>
      </c>
      <c r="D23" s="43" t="e">
        <f t="shared" si="2"/>
        <v>#VALUE!</v>
      </c>
    </row>
    <row r="24" spans="1:4" ht="15.75" customHeight="1" x14ac:dyDescent="0.25">
      <c r="A24" s="31" t="e">
        <f>IF($B$4="","",IF(YEAR($B$8)&gt;YEAR($B$4)+6,YEAR($B$4)+7,""))</f>
        <v>#VALUE!</v>
      </c>
      <c r="B24" s="32" t="e">
        <f>IF(A24="","",IF(AND(A24&gt;YEAR($B$4),A24&lt;YEAR($B$8)),ROUND(8*$B$3/$B$5-ROUND($B$3/$B$5*7,2),2),IF(A24=YEAR($B$8),$B$3-SUM($B$17:B23),"")))</f>
        <v>#VALUE!</v>
      </c>
      <c r="C24" s="41" t="e">
        <f t="shared" si="1"/>
        <v>#VALUE!</v>
      </c>
      <c r="D24" s="43" t="e">
        <f t="shared" si="2"/>
        <v>#VALUE!</v>
      </c>
    </row>
    <row r="25" spans="1:4" ht="15.75" customHeight="1" x14ac:dyDescent="0.25">
      <c r="A25" s="31" t="e">
        <f>IF($B$4="","",IF(YEAR($B$8)&gt;YEAR($B$4)+7,YEAR($B$4)+8,""))</f>
        <v>#VALUE!</v>
      </c>
      <c r="B25" s="32" t="e">
        <f>IF(A25="","",IF(AND(A25&gt;YEAR($B$4),A25&lt;YEAR($B$8)),ROUND(9*$B$3/$B$5-ROUND($B$3/$B$5*8,2),2),IF(A25=YEAR($B$8),$B$3-SUM($B$17:B24),"")))</f>
        <v>#VALUE!</v>
      </c>
      <c r="C25" s="41" t="e">
        <f t="shared" si="1"/>
        <v>#VALUE!</v>
      </c>
      <c r="D25" s="43" t="e">
        <f t="shared" si="2"/>
        <v>#VALUE!</v>
      </c>
    </row>
    <row r="26" spans="1:4" ht="15.75" customHeight="1" x14ac:dyDescent="0.25">
      <c r="A26" s="31" t="e">
        <f>IF($B$4="","",IF(YEAR($B$8)&gt;YEAR($B$4)+8,YEAR($B$4)+9,""))</f>
        <v>#VALUE!</v>
      </c>
      <c r="B26" s="32" t="e">
        <f>IF(A26="","",IF(AND(A26&gt;YEAR($B$4),A26&lt;YEAR($B$8)),ROUND(10*$B$3/$B$5-ROUND($B$3/$B$5*9,2),2),IF(A26=YEAR($B$8),$B$3-SUM($B$17:B25),"")))</f>
        <v>#VALUE!</v>
      </c>
      <c r="C26" s="41" t="e">
        <f t="shared" si="1"/>
        <v>#VALUE!</v>
      </c>
      <c r="D26" s="43" t="e">
        <f t="shared" si="2"/>
        <v>#VALUE!</v>
      </c>
    </row>
    <row r="27" spans="1:4" ht="15.75" customHeight="1" x14ac:dyDescent="0.25">
      <c r="A27" s="31" t="e">
        <f>IF($B$4="","",IF(YEAR($B$8)&gt;YEAR($B$4)+9,YEAR($B$4)+10,""))</f>
        <v>#VALUE!</v>
      </c>
      <c r="B27" s="32" t="e">
        <f>IF(A27="","",IF(AND(A27&gt;YEAR($B$4),A27&lt;YEAR($B$8)),ROUND(11*$B$3/$B$5-ROUND($B$3/$B$5*10,2),2),IF(A27=YEAR($B$8),$B$3-SUM($B$17:B26),"")))</f>
        <v>#VALUE!</v>
      </c>
      <c r="C27" s="41" t="e">
        <f t="shared" si="1"/>
        <v>#VALUE!</v>
      </c>
      <c r="D27" s="43" t="e">
        <f t="shared" si="2"/>
        <v>#VALUE!</v>
      </c>
    </row>
    <row r="28" spans="1:4" ht="15.75" x14ac:dyDescent="0.25">
      <c r="A28" s="31" t="e">
        <f>IF($B$4="","",IF(YEAR($B$8)&gt;YEAR($B$4)+10,YEAR($B$4)+11,""))</f>
        <v>#VALUE!</v>
      </c>
      <c r="B28" s="32" t="e">
        <f>IF(A28="","",IF(AND(A28&gt;YEAR($B$4),A28&lt;YEAR($B$8)),ROUND(12*$B$3/$B$5-ROUND($B$3/$B$5*11,2),2),IF(A28=YEAR($B$8),$B$3-SUM($B$17:B27),"")))</f>
        <v>#VALUE!</v>
      </c>
      <c r="C28" s="41" t="e">
        <f t="shared" si="1"/>
        <v>#VALUE!</v>
      </c>
      <c r="D28" s="43" t="e">
        <f t="shared" si="2"/>
        <v>#VALUE!</v>
      </c>
    </row>
    <row r="29" spans="1:4" ht="15.75" x14ac:dyDescent="0.25">
      <c r="A29" s="31" t="e">
        <f>IF($B$4="","",IF(YEAR($B$8)&gt;YEAR($B$4)+11,YEAR($B$4)+12,""))</f>
        <v>#VALUE!</v>
      </c>
      <c r="B29" s="32" t="e">
        <f>IF(A29="","",IF(AND(A29&gt;YEAR($B$4),A29&lt;YEAR($B$8)),ROUND(13*$B$3/$B$5-ROUND($B$3/$B$5*12,2),2),IF(A29=YEAR($B$8),$B$3-SUM($B$17:B28),"")))</f>
        <v>#VALUE!</v>
      </c>
      <c r="C29" s="41" t="e">
        <f t="shared" si="1"/>
        <v>#VALUE!</v>
      </c>
      <c r="D29" s="43" t="e">
        <f t="shared" si="2"/>
        <v>#VALUE!</v>
      </c>
    </row>
    <row r="30" spans="1:4" ht="15.75" x14ac:dyDescent="0.25">
      <c r="A30" s="31" t="e">
        <f>IF($B$4="","",IF(YEAR($B$8)&gt;YEAR($B$4)+12,YEAR($B$4)+13,""))</f>
        <v>#VALUE!</v>
      </c>
      <c r="B30" s="32" t="e">
        <f>IF(A30="","",IF(AND(A30&gt;YEAR($B$4),A30&lt;YEAR($B$8)),ROUND(14*$B$3/$B$5-ROUND($B$3/$B$5*13,2),2),IF(A30=YEAR($B$8),$B$3-SUM($B$17:B29),"")))</f>
        <v>#VALUE!</v>
      </c>
      <c r="C30" s="41" t="e">
        <f t="shared" si="1"/>
        <v>#VALUE!</v>
      </c>
      <c r="D30" s="43" t="e">
        <f t="shared" si="2"/>
        <v>#VALUE!</v>
      </c>
    </row>
    <row r="31" spans="1:4" ht="15.75" x14ac:dyDescent="0.25">
      <c r="A31" s="31" t="e">
        <f>IF($B$4="","",IF(YEAR($B$8)&gt;YEAR($B$4)+13,YEAR($B$4)+14,""))</f>
        <v>#VALUE!</v>
      </c>
      <c r="B31" s="32" t="e">
        <f>IF(A31="","",IF(AND(A31&gt;YEAR($B$4),A31&lt;YEAR($B$8)),ROUND(15*$B$3/$B$5-ROUND($B$3/$B$5*14,2),2),IF(A31=YEAR($B$8),$B$3-SUM($B$17:B30),"")))</f>
        <v>#VALUE!</v>
      </c>
      <c r="C31" s="41" t="e">
        <f t="shared" si="1"/>
        <v>#VALUE!</v>
      </c>
      <c r="D31" s="43" t="e">
        <f t="shared" si="2"/>
        <v>#VALUE!</v>
      </c>
    </row>
    <row r="32" spans="1:4" ht="15.75" x14ac:dyDescent="0.25">
      <c r="A32" s="31" t="e">
        <f>IF($B$4="","",IF(YEAR($B$8)&gt;YEAR($B$4)+14,YEAR($B$4)+15,""))</f>
        <v>#VALUE!</v>
      </c>
      <c r="B32" s="32" t="e">
        <f>IF(A32="","",IF(AND(A32&gt;YEAR($B$4),A32&lt;YEAR($B$8)),ROUND(16*$B$3/$B$5-ROUND($B$3/$B$5*15,2),2),IF(A32=YEAR($B$8),$B$3-SUM($B$17:B31),"")))</f>
        <v>#VALUE!</v>
      </c>
      <c r="C32" s="41" t="e">
        <f t="shared" si="1"/>
        <v>#VALUE!</v>
      </c>
      <c r="D32" s="43" t="e">
        <f t="shared" si="2"/>
        <v>#VALUE!</v>
      </c>
    </row>
    <row r="33" spans="1:4" ht="15.75" x14ac:dyDescent="0.25">
      <c r="A33" s="31" t="e">
        <f>IF($B$4="","",IF(YEAR($B$8)&gt;YEAR($B$4)+15,YEAR($B$4)+16,""))</f>
        <v>#VALUE!</v>
      </c>
      <c r="B33" s="32" t="e">
        <f>IF(A33="","",IF(AND(A33&gt;YEAR($B$4),A33&lt;YEAR($B$8)),ROUND(17*$B$3/$B$5-ROUND($B$3/$B$5*16,2),2),IF(A33=YEAR($B$8),$B$3-SUM($B$17:B32),"")))</f>
        <v>#VALUE!</v>
      </c>
      <c r="C33" s="41" t="e">
        <f t="shared" si="1"/>
        <v>#VALUE!</v>
      </c>
      <c r="D33" s="43" t="e">
        <f t="shared" si="2"/>
        <v>#VALUE!</v>
      </c>
    </row>
    <row r="34" spans="1:4" ht="15.75" x14ac:dyDescent="0.25">
      <c r="A34" s="31" t="e">
        <f>IF($B$4="","",IF(YEAR($B$8)&gt;YEAR($B$4)+16,YEAR($B$4)+17,""))</f>
        <v>#VALUE!</v>
      </c>
      <c r="B34" s="32" t="e">
        <f>IF(A34="","",IF(AND(A34&gt;YEAR($B$4),A34&lt;YEAR($B$8)),ROUND(18*$B$3/$B$5-ROUND($B$3/$B$5*17,2),2),IF(A34=YEAR($B$8),$B$3-SUM($B$17:B33),"")))</f>
        <v>#VALUE!</v>
      </c>
      <c r="C34" s="41" t="e">
        <f t="shared" si="1"/>
        <v>#VALUE!</v>
      </c>
      <c r="D34" s="43" t="e">
        <f t="shared" si="2"/>
        <v>#VALUE!</v>
      </c>
    </row>
    <row r="35" spans="1:4" ht="15.75" x14ac:dyDescent="0.25">
      <c r="A35" s="31" t="e">
        <f>IF($B$4="","",IF(YEAR($B$8)&gt;YEAR($B$4)+17,YEAR($B$4)+18,""))</f>
        <v>#VALUE!</v>
      </c>
      <c r="B35" s="32" t="e">
        <f>IF(A35="","",IF(AND(A35&gt;YEAR($B$4),A35&lt;YEAR($B$8)),ROUND(19*$B$3/$B$5-ROUND($B$3/$B$5*18,2),2),IF(A35=YEAR($B$8),$B$3-SUM($B$17:B34),"")))</f>
        <v>#VALUE!</v>
      </c>
      <c r="C35" s="41" t="e">
        <f t="shared" si="1"/>
        <v>#VALUE!</v>
      </c>
      <c r="D35" s="43" t="e">
        <f t="shared" si="2"/>
        <v>#VALUE!</v>
      </c>
    </row>
    <row r="36" spans="1:4" ht="15.75" x14ac:dyDescent="0.25">
      <c r="A36" s="31" t="e">
        <f>IF($B$4="","",IF(YEAR($B$8)&gt;YEAR($B$4)+18,YEAR($B$4)+19,""))</f>
        <v>#VALUE!</v>
      </c>
      <c r="B36" s="32" t="e">
        <f>IF(A36="","",IF(AND(A36&gt;YEAR($B$4),A36&lt;YEAR($B$8)),ROUND(20*$B$3/$B$5-ROUND($B$3/$B$5*19,2),2),IF(A36=YEAR($B$8),$B$3-SUM($B$17:B35),"")))</f>
        <v>#VALUE!</v>
      </c>
      <c r="C36" s="41" t="e">
        <f t="shared" si="1"/>
        <v>#VALUE!</v>
      </c>
      <c r="D36" s="43" t="e">
        <f t="shared" si="2"/>
        <v>#VALUE!</v>
      </c>
    </row>
    <row r="37" spans="1:4" ht="15.75" x14ac:dyDescent="0.25">
      <c r="A37" s="31" t="e">
        <f>IF($B$4="","",IF(YEAR($B$8)&gt;YEAR($B$4)+19,YEAR($B$4)+20,""))</f>
        <v>#VALUE!</v>
      </c>
      <c r="B37" s="32" t="e">
        <f>IF(A37="","",IF(AND(A37&gt;YEAR($B$4),A37&lt;YEAR($B$8)),ROUND(21*$B$3/$B$5-ROUND($B$3/$B$5*20,2),2),IF(A37=YEAR($B$8),$B$3-SUM($B$17:B36),"")))</f>
        <v>#VALUE!</v>
      </c>
      <c r="C37" s="41" t="e">
        <f t="shared" si="1"/>
        <v>#VALUE!</v>
      </c>
      <c r="D37" s="43" t="e">
        <f t="shared" si="2"/>
        <v>#VALUE!</v>
      </c>
    </row>
    <row r="38" spans="1:4" ht="15.75" x14ac:dyDescent="0.25">
      <c r="A38" s="31" t="e">
        <f>IF($B$4="","",IF(YEAR($B$8)&gt;YEAR($B$4)+20,YEAR($B$4)+21,""))</f>
        <v>#VALUE!</v>
      </c>
      <c r="B38" s="32" t="e">
        <f>IF(A38="","",IF(AND(A38&gt;YEAR($B$4),A38&lt;YEAR($B$8)),ROUND(22*$B$3/$B$5-ROUND($B$3/$B$5*21,2),2),IF(A38=YEAR($B$8),$B$3-SUM($B$17:B37),"")))</f>
        <v>#VALUE!</v>
      </c>
      <c r="C38" s="41" t="e">
        <f t="shared" si="1"/>
        <v>#VALUE!</v>
      </c>
      <c r="D38" s="43" t="e">
        <f t="shared" si="2"/>
        <v>#VALUE!</v>
      </c>
    </row>
    <row r="39" spans="1:4" ht="15.75" x14ac:dyDescent="0.25">
      <c r="A39" s="31" t="e">
        <f>IF($B$4="","",IF(YEAR($B$8)&gt;YEAR($B$4)+21,YEAR($B$4)+22,""))</f>
        <v>#VALUE!</v>
      </c>
      <c r="B39" s="32" t="e">
        <f>IF(A39="","",IF(AND(A39&gt;YEAR($B$4),A39&lt;YEAR($B$8)),ROUND(23*$B$3/$B$5-ROUND($B$3/$B$5*22,2),2),IF(A39=YEAR($B$8),$B$3-SUM($B$17:B38),"")))</f>
        <v>#VALUE!</v>
      </c>
      <c r="C39" s="41" t="e">
        <f t="shared" si="1"/>
        <v>#VALUE!</v>
      </c>
      <c r="D39" s="43" t="e">
        <f t="shared" si="2"/>
        <v>#VALUE!</v>
      </c>
    </row>
    <row r="40" spans="1:4" ht="15.75" x14ac:dyDescent="0.25">
      <c r="A40" s="31" t="e">
        <f>IF($B$4="","",IF(YEAR($B$8)&gt;YEAR($B$4)+22,YEAR($B$4)+23,""))</f>
        <v>#VALUE!</v>
      </c>
      <c r="B40" s="32" t="e">
        <f>IF(A40="","",IF(AND(A40&gt;YEAR($B$4),A40&lt;YEAR($B$8)),ROUND(24*$B$3/$B$5-ROUND($B$3/$B$5*23,2),2),IF(A40=YEAR($B$8),$B$3-SUM($B$17:B39),"")))</f>
        <v>#VALUE!</v>
      </c>
      <c r="C40" s="41" t="e">
        <f t="shared" si="1"/>
        <v>#VALUE!</v>
      </c>
      <c r="D40" s="43" t="e">
        <f t="shared" si="2"/>
        <v>#VALUE!</v>
      </c>
    </row>
    <row r="41" spans="1:4" ht="15.75" x14ac:dyDescent="0.25">
      <c r="A41" s="31" t="e">
        <f>IF($B$4="","",IF(YEAR($B$8)&gt;YEAR($B$4)+23,YEAR($B$4)+24,""))</f>
        <v>#VALUE!</v>
      </c>
      <c r="B41" s="32" t="e">
        <f>IF(A41="","",IF(AND(A41&gt;YEAR($B$4),A41&lt;YEAR($B$8)),ROUND(25*$B$3/$B$5-ROUND($B$3/$B$5*24,2),2),IF(A41=YEAR($B$8),$B$3-SUM($B$17:B40),"")))</f>
        <v>#VALUE!</v>
      </c>
      <c r="C41" s="41" t="e">
        <f t="shared" si="1"/>
        <v>#VALUE!</v>
      </c>
      <c r="D41" s="43" t="e">
        <f t="shared" si="2"/>
        <v>#VALUE!</v>
      </c>
    </row>
    <row r="42" spans="1:4" ht="15.75" x14ac:dyDescent="0.25">
      <c r="A42" s="31" t="e">
        <f>IF($B$4="","",IF(YEAR($B$8)&gt;YEAR($B$4)+24,YEAR($B$4)+25,""))</f>
        <v>#VALUE!</v>
      </c>
      <c r="B42" s="32" t="e">
        <f>IF(A42="","",IF(AND(A42&gt;YEAR($B$4),A42&lt;YEAR($B$8)),ROUND(26*$B$3/$B$5-ROUND($B$3/$B$5*25,2),2),IF(A42=YEAR($B$8),$B$3-SUM($B$17:B41),"")))</f>
        <v>#VALUE!</v>
      </c>
      <c r="C42" s="41" t="e">
        <f t="shared" si="1"/>
        <v>#VALUE!</v>
      </c>
      <c r="D42" s="43" t="e">
        <f t="shared" si="2"/>
        <v>#VALUE!</v>
      </c>
    </row>
    <row r="43" spans="1:4" x14ac:dyDescent="0.25">
      <c r="A43" s="30"/>
    </row>
    <row r="44" spans="1:4" x14ac:dyDescent="0.25">
      <c r="A44" s="30"/>
    </row>
    <row r="45" spans="1:4" x14ac:dyDescent="0.25">
      <c r="A45" s="30"/>
    </row>
    <row r="46" spans="1:4" x14ac:dyDescent="0.25">
      <c r="A46" s="30"/>
    </row>
    <row r="47" spans="1:4" x14ac:dyDescent="0.25">
      <c r="A47" s="30"/>
    </row>
    <row r="48" spans="1:4" x14ac:dyDescent="0.25">
      <c r="A48" s="30"/>
    </row>
    <row r="49" spans="1:1" x14ac:dyDescent="0.25">
      <c r="A49" s="30"/>
    </row>
    <row r="50" spans="1:1" x14ac:dyDescent="0.25">
      <c r="A50" s="30"/>
    </row>
    <row r="51" spans="1:1" x14ac:dyDescent="0.25">
      <c r="A51" s="30"/>
    </row>
    <row r="52" spans="1:1" x14ac:dyDescent="0.25">
      <c r="A52" s="30"/>
    </row>
    <row r="53" spans="1:1" x14ac:dyDescent="0.25">
      <c r="A53" s="30"/>
    </row>
    <row r="54" spans="1:1" x14ac:dyDescent="0.25">
      <c r="A54" s="30"/>
    </row>
    <row r="55" spans="1:1" x14ac:dyDescent="0.25">
      <c r="A55" s="30"/>
    </row>
    <row r="56" spans="1:1" x14ac:dyDescent="0.25">
      <c r="A56" s="30"/>
    </row>
    <row r="57" spans="1:1" x14ac:dyDescent="0.25">
      <c r="A57" s="30"/>
    </row>
    <row r="58" spans="1:1" x14ac:dyDescent="0.25">
      <c r="A58" s="30"/>
    </row>
    <row r="59" spans="1:1" x14ac:dyDescent="0.25">
      <c r="A59" s="30"/>
    </row>
    <row r="60" spans="1:1" x14ac:dyDescent="0.25">
      <c r="A60" s="30"/>
    </row>
    <row r="61" spans="1:1" x14ac:dyDescent="0.25">
      <c r="A61" s="30"/>
    </row>
    <row r="62" spans="1:1" x14ac:dyDescent="0.25">
      <c r="A62" s="30"/>
    </row>
    <row r="63" spans="1:1" x14ac:dyDescent="0.25">
      <c r="A63" s="30"/>
    </row>
    <row r="64" spans="1:1" x14ac:dyDescent="0.25">
      <c r="A64" s="30"/>
    </row>
    <row r="65" spans="1:1" x14ac:dyDescent="0.25">
      <c r="A65" s="30"/>
    </row>
    <row r="66" spans="1:1" x14ac:dyDescent="0.25">
      <c r="A66" s="30"/>
    </row>
    <row r="67" spans="1:1" x14ac:dyDescent="0.25">
      <c r="A67" s="30"/>
    </row>
    <row r="68" spans="1:1" x14ac:dyDescent="0.25">
      <c r="A68" s="30"/>
    </row>
    <row r="69" spans="1:1" x14ac:dyDescent="0.25">
      <c r="A69" s="30"/>
    </row>
    <row r="70" spans="1:1" x14ac:dyDescent="0.25">
      <c r="A70" s="30"/>
    </row>
    <row r="71" spans="1:1" x14ac:dyDescent="0.25">
      <c r="A71" s="30"/>
    </row>
    <row r="72" spans="1:1" x14ac:dyDescent="0.25">
      <c r="A72" s="30"/>
    </row>
    <row r="73" spans="1:1" x14ac:dyDescent="0.25">
      <c r="A73" s="30"/>
    </row>
    <row r="74" spans="1:1" x14ac:dyDescent="0.25">
      <c r="A74" s="30"/>
    </row>
    <row r="75" spans="1:1" x14ac:dyDescent="0.25">
      <c r="A75" s="30"/>
    </row>
    <row r="76" spans="1:1" x14ac:dyDescent="0.25">
      <c r="A76" s="30"/>
    </row>
    <row r="77" spans="1:1" x14ac:dyDescent="0.25">
      <c r="A77" s="30"/>
    </row>
    <row r="78" spans="1:1" x14ac:dyDescent="0.25">
      <c r="A78" s="30"/>
    </row>
    <row r="79" spans="1:1" x14ac:dyDescent="0.25">
      <c r="A79" s="30"/>
    </row>
    <row r="80" spans="1:1" x14ac:dyDescent="0.25">
      <c r="A80" s="30"/>
    </row>
    <row r="81" spans="1:1" x14ac:dyDescent="0.25">
      <c r="A81" s="30"/>
    </row>
    <row r="82" spans="1:1" x14ac:dyDescent="0.25">
      <c r="A82" s="30"/>
    </row>
    <row r="83" spans="1:1" x14ac:dyDescent="0.25">
      <c r="A83" s="30"/>
    </row>
    <row r="84" spans="1:1" x14ac:dyDescent="0.25">
      <c r="A84" s="30"/>
    </row>
    <row r="85" spans="1:1" x14ac:dyDescent="0.25">
      <c r="A85" s="30"/>
    </row>
    <row r="86" spans="1:1" x14ac:dyDescent="0.25">
      <c r="A86" s="30"/>
    </row>
    <row r="87" spans="1:1" x14ac:dyDescent="0.25">
      <c r="A87" s="30"/>
    </row>
    <row r="88" spans="1:1" x14ac:dyDescent="0.25">
      <c r="A88" s="30"/>
    </row>
    <row r="89" spans="1:1" x14ac:dyDescent="0.25">
      <c r="A89" s="30"/>
    </row>
    <row r="90" spans="1:1" x14ac:dyDescent="0.25">
      <c r="A90" s="30"/>
    </row>
    <row r="91" spans="1:1" x14ac:dyDescent="0.25">
      <c r="A91" s="30"/>
    </row>
    <row r="92" spans="1:1" x14ac:dyDescent="0.25">
      <c r="A92" s="30"/>
    </row>
    <row r="93" spans="1:1" x14ac:dyDescent="0.25">
      <c r="A93" s="30"/>
    </row>
    <row r="94" spans="1:1" x14ac:dyDescent="0.25">
      <c r="A94" s="30"/>
    </row>
    <row r="95" spans="1:1" x14ac:dyDescent="0.25">
      <c r="A95" s="30"/>
    </row>
    <row r="96" spans="1:1" x14ac:dyDescent="0.25">
      <c r="A96" s="30"/>
    </row>
    <row r="97" spans="1:1" x14ac:dyDescent="0.25">
      <c r="A97" s="30"/>
    </row>
    <row r="98" spans="1:1" x14ac:dyDescent="0.25">
      <c r="A98" s="30"/>
    </row>
    <row r="99" spans="1:1" x14ac:dyDescent="0.25">
      <c r="A99" s="30"/>
    </row>
    <row r="100" spans="1:1" x14ac:dyDescent="0.25">
      <c r="A100" s="30"/>
    </row>
    <row r="101" spans="1:1" x14ac:dyDescent="0.25">
      <c r="A101" s="30"/>
    </row>
    <row r="102" spans="1:1" x14ac:dyDescent="0.25">
      <c r="A102" s="30"/>
    </row>
    <row r="103" spans="1:1" x14ac:dyDescent="0.25">
      <c r="A103" s="30"/>
    </row>
    <row r="104" spans="1:1" x14ac:dyDescent="0.25">
      <c r="A104" s="30"/>
    </row>
    <row r="105" spans="1:1" x14ac:dyDescent="0.25">
      <c r="A105" s="30"/>
    </row>
    <row r="106" spans="1:1" x14ac:dyDescent="0.25">
      <c r="A106" s="30"/>
    </row>
    <row r="107" spans="1:1" x14ac:dyDescent="0.25">
      <c r="A107" s="30"/>
    </row>
    <row r="108" spans="1:1" x14ac:dyDescent="0.25">
      <c r="A108" s="30"/>
    </row>
    <row r="109" spans="1:1" x14ac:dyDescent="0.25">
      <c r="A109" s="30"/>
    </row>
    <row r="110" spans="1:1" x14ac:dyDescent="0.25">
      <c r="A110" s="30"/>
    </row>
    <row r="111" spans="1:1" x14ac:dyDescent="0.25">
      <c r="A111" s="30"/>
    </row>
    <row r="112" spans="1:1" x14ac:dyDescent="0.25">
      <c r="A112" s="30"/>
    </row>
    <row r="113" spans="1:1" x14ac:dyDescent="0.25">
      <c r="A113" s="30"/>
    </row>
    <row r="114" spans="1:1" x14ac:dyDescent="0.25">
      <c r="A114" s="30"/>
    </row>
    <row r="115" spans="1:1" x14ac:dyDescent="0.25">
      <c r="A115" s="30"/>
    </row>
    <row r="116" spans="1:1" x14ac:dyDescent="0.25">
      <c r="A116" s="30"/>
    </row>
    <row r="117" spans="1:1" x14ac:dyDescent="0.25">
      <c r="A117" s="30"/>
    </row>
    <row r="118" spans="1:1" x14ac:dyDescent="0.25">
      <c r="A118" s="30"/>
    </row>
    <row r="119" spans="1:1" x14ac:dyDescent="0.25">
      <c r="A119" s="30"/>
    </row>
    <row r="120" spans="1:1" x14ac:dyDescent="0.25">
      <c r="A120" s="30"/>
    </row>
    <row r="121" spans="1:1" x14ac:dyDescent="0.25">
      <c r="A121" s="30"/>
    </row>
    <row r="122" spans="1:1" x14ac:dyDescent="0.25">
      <c r="A122" s="30"/>
    </row>
    <row r="123" spans="1:1" x14ac:dyDescent="0.25">
      <c r="A123" s="30"/>
    </row>
    <row r="124" spans="1:1" x14ac:dyDescent="0.25">
      <c r="A124" s="30"/>
    </row>
    <row r="125" spans="1:1" x14ac:dyDescent="0.25">
      <c r="A125" s="30"/>
    </row>
    <row r="126" spans="1:1" x14ac:dyDescent="0.25">
      <c r="A126" s="30"/>
    </row>
  </sheetData>
  <sheetProtection sheet="1" objects="1" scenarios="1" selectLockedCells="1" selectUnlockedCells="1"/>
  <pageMargins left="0.70866141732283472" right="0.19685039370078741" top="0.78740157480314965" bottom="0.78740157480314965" header="0.31496062992125984" footer="0.31496062992125984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6"/>
  <sheetViews>
    <sheetView workbookViewId="0">
      <selection activeCell="I6" sqref="I6"/>
    </sheetView>
  </sheetViews>
  <sheetFormatPr baseColWidth="10" defaultRowHeight="15" x14ac:dyDescent="0.25"/>
  <cols>
    <col min="1" max="1" width="33.28515625" customWidth="1"/>
    <col min="2" max="2" width="32.140625" style="18" customWidth="1"/>
    <col min="3" max="3" width="14.140625" customWidth="1"/>
    <col min="4" max="4" width="15.85546875" customWidth="1"/>
  </cols>
  <sheetData>
    <row r="1" spans="1:4" ht="24" thickBot="1" x14ac:dyDescent="0.4">
      <c r="A1" s="28" t="s">
        <v>24</v>
      </c>
    </row>
    <row r="2" spans="1:4" s="19" customFormat="1" ht="35.25" customHeight="1" x14ac:dyDescent="0.25">
      <c r="A2" s="20" t="s">
        <v>1</v>
      </c>
      <c r="B2" s="44">
        <f>Übersicht!B14</f>
        <v>0</v>
      </c>
    </row>
    <row r="3" spans="1:4" s="19" customFormat="1" ht="29.25" customHeight="1" x14ac:dyDescent="0.25">
      <c r="A3" s="21" t="s">
        <v>17</v>
      </c>
      <c r="B3" s="22">
        <f>Übersicht!C14</f>
        <v>0</v>
      </c>
    </row>
    <row r="4" spans="1:4" s="19" customFormat="1" ht="24.75" customHeight="1" x14ac:dyDescent="0.25">
      <c r="A4" s="23" t="s">
        <v>2</v>
      </c>
      <c r="B4" s="24">
        <f>Übersicht!D14</f>
        <v>0</v>
      </c>
      <c r="C4" s="16"/>
      <c r="D4" s="17"/>
    </row>
    <row r="5" spans="1:4" s="19" customFormat="1" ht="29.25" customHeight="1" x14ac:dyDescent="0.25">
      <c r="A5" s="25" t="s">
        <v>11</v>
      </c>
      <c r="B5" s="26">
        <f>Übersicht!E14</f>
        <v>0</v>
      </c>
    </row>
    <row r="6" spans="1:4" s="19" customFormat="1" ht="29.25" customHeight="1" x14ac:dyDescent="0.25">
      <c r="A6" s="25" t="s">
        <v>12</v>
      </c>
      <c r="B6" s="26">
        <f>B5*12</f>
        <v>0</v>
      </c>
    </row>
    <row r="7" spans="1:4" s="19" customFormat="1" ht="29.25" customHeight="1" x14ac:dyDescent="0.25">
      <c r="A7" s="25" t="s">
        <v>39</v>
      </c>
      <c r="B7" s="24" t="str">
        <f>Übersicht!F14</f>
        <v/>
      </c>
    </row>
    <row r="8" spans="1:4" s="19" customFormat="1" ht="29.25" customHeight="1" x14ac:dyDescent="0.25">
      <c r="A8" s="25" t="s">
        <v>40</v>
      </c>
      <c r="B8" s="24" t="str">
        <f>Übersicht!G14</f>
        <v/>
      </c>
    </row>
    <row r="9" spans="1:4" s="19" customFormat="1" ht="29.25" customHeight="1" x14ac:dyDescent="0.25">
      <c r="A9" s="27" t="s">
        <v>13</v>
      </c>
      <c r="B9" s="22" t="e">
        <f>ROUND(B3/B5,2)</f>
        <v>#DIV/0!</v>
      </c>
    </row>
    <row r="10" spans="1:4" s="19" customFormat="1" ht="31.5" customHeight="1" x14ac:dyDescent="0.25">
      <c r="A10" s="45" t="s">
        <v>14</v>
      </c>
      <c r="B10" s="24">
        <f>Übersicht!M14</f>
        <v>0</v>
      </c>
    </row>
    <row r="11" spans="1:4" ht="31.5" customHeight="1" x14ac:dyDescent="0.25">
      <c r="A11" s="45" t="s">
        <v>15</v>
      </c>
      <c r="B11" s="24">
        <f>Übersicht!N14</f>
        <v>0</v>
      </c>
    </row>
    <row r="12" spans="1:4" ht="22.5" customHeight="1" x14ac:dyDescent="0.25">
      <c r="A12" s="46" t="s">
        <v>20</v>
      </c>
      <c r="B12" s="35">
        <f>B11-B10+1</f>
        <v>1</v>
      </c>
    </row>
    <row r="13" spans="1:4" ht="22.5" customHeight="1" thickBot="1" x14ac:dyDescent="0.3">
      <c r="A13" s="47" t="s">
        <v>19</v>
      </c>
      <c r="B13" s="29">
        <f>Übersicht!$C$8</f>
        <v>0</v>
      </c>
    </row>
    <row r="14" spans="1:4" ht="9.75" customHeight="1" x14ac:dyDescent="0.25"/>
    <row r="15" spans="1:4" ht="9.75" customHeight="1" thickBot="1" x14ac:dyDescent="0.3"/>
    <row r="16" spans="1:4" s="37" customFormat="1" ht="51.75" customHeight="1" thickBot="1" x14ac:dyDescent="0.3">
      <c r="A16" s="36" t="s">
        <v>18</v>
      </c>
      <c r="B16" s="38" t="s">
        <v>22</v>
      </c>
      <c r="C16" s="38" t="s">
        <v>20</v>
      </c>
      <c r="D16" s="39" t="s">
        <v>21</v>
      </c>
    </row>
    <row r="17" spans="1:4" ht="15.75" customHeight="1" x14ac:dyDescent="0.25">
      <c r="A17" s="33">
        <f>IF(B4="","",YEAR(B4))</f>
        <v>1900</v>
      </c>
      <c r="B17" s="34" t="e">
        <f>IF(B4="","",ROUND((B9*((12-MONTH(B4))+1))/12,2))</f>
        <v>#DIV/0!</v>
      </c>
      <c r="C17" s="40" t="str">
        <f>IF(A17="","",IF(A17=$B$13,$B$11-$B$10+1,""))</f>
        <v/>
      </c>
      <c r="D17" s="42" t="str">
        <f t="shared" ref="D17" si="0">IF(A17="","",IF(A17=$B$13,ROUND(C17*B17/(DATE(A17,12,31)-DATE(A17,1,1)+1),2),""))</f>
        <v/>
      </c>
    </row>
    <row r="18" spans="1:4" ht="15.75" customHeight="1" x14ac:dyDescent="0.25">
      <c r="A18" s="31">
        <f>IF(B5="","",YEAR(B4)+1)</f>
        <v>1901</v>
      </c>
      <c r="B18" s="32" t="e">
        <f>IF(A18="","",IF(AND(A18&gt;YEAR($B$4),A18&lt;YEAR($B$8)),ROUND(2*$B$3/$B$5-ROUND($B$3/$B$5,2),2),IF(A18=YEAR($B$8),$B$3-B17,"")))</f>
        <v>#VALUE!</v>
      </c>
      <c r="C18" s="41" t="str">
        <f t="shared" ref="C18:C42" si="1">IF(A18="","",IF(A18=$B$13,$B$11-$B$10+1,""))</f>
        <v/>
      </c>
      <c r="D18" s="43" t="str">
        <f>IF(A18="","",IF(OR(A18&lt;$B$13,A18&gt;$B$13),"",IF(A18&lt;YEAR($B$8),ROUND(C18*B18/(DATE(A18,12,31)-DATE(A18,1,1)+1),2),IF(A18=YEAR($B$8),ROUND(B18*C18/($B$8-DATE(YEAR($B$8),1,1)+1),2),""))))</f>
        <v/>
      </c>
    </row>
    <row r="19" spans="1:4" ht="15.75" customHeight="1" x14ac:dyDescent="0.25">
      <c r="A19" s="31" t="e">
        <f>IF($B$4="","",IF(YEAR($B$8)&gt;YEAR($B$4)+1,YEAR($B$4)+2,""))</f>
        <v>#VALUE!</v>
      </c>
      <c r="B19" s="32" t="e">
        <f>IF(A19="","",IF(AND(A19&gt;YEAR($B$4),A19&lt;YEAR($B$8)),ROUND(3*$B$3/$B$5-ROUND($B$3/$B$5*2,2),2),IF(A19=YEAR($B$8),$B$3-SUM($B$17:B18),"")))</f>
        <v>#VALUE!</v>
      </c>
      <c r="C19" s="41" t="e">
        <f t="shared" si="1"/>
        <v>#VALUE!</v>
      </c>
      <c r="D19" s="43" t="e">
        <f t="shared" ref="D19:D42" si="2">IF(A19="","",IF(OR(A19&lt;$B$13,A19&gt;$B$13),"",IF(A19&lt;YEAR($B$8),ROUND(C19*B19/(DATE(A19,12,31)-DATE(A19,1,1)+1),2),IF(A19=YEAR($B$8),ROUND(B19*C19/($B$8-DATE(YEAR($B$8),1,1)+1),2),""))))</f>
        <v>#VALUE!</v>
      </c>
    </row>
    <row r="20" spans="1:4" ht="15.75" customHeight="1" x14ac:dyDescent="0.25">
      <c r="A20" s="31" t="e">
        <f>IF($B$4="","",IF(YEAR($B$8)&gt;YEAR($B$4)+2,YEAR($B$4)+3,""))</f>
        <v>#VALUE!</v>
      </c>
      <c r="B20" s="32" t="e">
        <f>IF(A20="","",IF(AND(A20&gt;YEAR($B$4),A20&lt;YEAR($B$8)),ROUND(4*$B$3/$B$5-ROUND($B$3/$B$5*3,2),2),IF(A20=YEAR($B$8),$B$3-SUM($B$17:B19),"")))</f>
        <v>#VALUE!</v>
      </c>
      <c r="C20" s="41" t="e">
        <f t="shared" si="1"/>
        <v>#VALUE!</v>
      </c>
      <c r="D20" s="43" t="e">
        <f t="shared" si="2"/>
        <v>#VALUE!</v>
      </c>
    </row>
    <row r="21" spans="1:4" ht="15.75" customHeight="1" x14ac:dyDescent="0.25">
      <c r="A21" s="31" t="e">
        <f>IF($B$4="","",IF(YEAR($B$8)&gt;YEAR($B$4)+3,YEAR($B$4)+4,""))</f>
        <v>#VALUE!</v>
      </c>
      <c r="B21" s="32" t="e">
        <f>IF(A21="","",IF(AND(A21&gt;YEAR($B$4),A21&lt;YEAR($B$8)),ROUND(5*$B$3/$B$5-ROUND($B$3/$B$5*4,2),2),IF(A21=YEAR($B$8),$B$3-SUM($B$17:B20),"")))</f>
        <v>#VALUE!</v>
      </c>
      <c r="C21" s="41" t="e">
        <f t="shared" si="1"/>
        <v>#VALUE!</v>
      </c>
      <c r="D21" s="43" t="e">
        <f t="shared" si="2"/>
        <v>#VALUE!</v>
      </c>
    </row>
    <row r="22" spans="1:4" ht="15.75" customHeight="1" x14ac:dyDescent="0.25">
      <c r="A22" s="31" t="e">
        <f>IF($B$4="","",IF(YEAR($B$8)&gt;YEAR($B$4)+4,YEAR($B$4)+5,""))</f>
        <v>#VALUE!</v>
      </c>
      <c r="B22" s="32" t="e">
        <f>IF(A22="","",IF(AND(A22&gt;YEAR($B$4),A22&lt;YEAR($B$8)),ROUND(6*$B$3/$B$5-ROUND($B$3/$B$5*5,2),2),IF(A22=YEAR($B$8),$B$3-SUM($B$17:B21),"")))</f>
        <v>#VALUE!</v>
      </c>
      <c r="C22" s="41" t="e">
        <f t="shared" si="1"/>
        <v>#VALUE!</v>
      </c>
      <c r="D22" s="43" t="e">
        <f t="shared" si="2"/>
        <v>#VALUE!</v>
      </c>
    </row>
    <row r="23" spans="1:4" ht="15.75" customHeight="1" x14ac:dyDescent="0.25">
      <c r="A23" s="31" t="e">
        <f>IF($B$4="","",IF(YEAR($B$8)&gt;YEAR($B$4)+5,YEAR($B$4)+6,""))</f>
        <v>#VALUE!</v>
      </c>
      <c r="B23" s="32" t="e">
        <f>IF(A23="","",IF(AND(A23&gt;YEAR($B$4),A23&lt;YEAR($B$8)),ROUND(7*$B$3/$B$5-ROUND($B$3/$B$5*6,2),2),IF(A23=YEAR($B$8),$B$3-SUM($B$17:B22),"")))</f>
        <v>#VALUE!</v>
      </c>
      <c r="C23" s="41" t="e">
        <f t="shared" si="1"/>
        <v>#VALUE!</v>
      </c>
      <c r="D23" s="43" t="e">
        <f t="shared" si="2"/>
        <v>#VALUE!</v>
      </c>
    </row>
    <row r="24" spans="1:4" ht="15.75" customHeight="1" x14ac:dyDescent="0.25">
      <c r="A24" s="31" t="e">
        <f>IF($B$4="","",IF(YEAR($B$8)&gt;YEAR($B$4)+6,YEAR($B$4)+7,""))</f>
        <v>#VALUE!</v>
      </c>
      <c r="B24" s="32" t="e">
        <f>IF(A24="","",IF(AND(A24&gt;YEAR($B$4),A24&lt;YEAR($B$8)),ROUND(8*$B$3/$B$5-ROUND($B$3/$B$5*7,2),2),IF(A24=YEAR($B$8),$B$3-SUM($B$17:B23),"")))</f>
        <v>#VALUE!</v>
      </c>
      <c r="C24" s="41" t="e">
        <f t="shared" si="1"/>
        <v>#VALUE!</v>
      </c>
      <c r="D24" s="43" t="e">
        <f t="shared" si="2"/>
        <v>#VALUE!</v>
      </c>
    </row>
    <row r="25" spans="1:4" ht="15.75" customHeight="1" x14ac:dyDescent="0.25">
      <c r="A25" s="31" t="e">
        <f>IF($B$4="","",IF(YEAR($B$8)&gt;YEAR($B$4)+7,YEAR($B$4)+8,""))</f>
        <v>#VALUE!</v>
      </c>
      <c r="B25" s="32" t="e">
        <f>IF(A25="","",IF(AND(A25&gt;YEAR($B$4),A25&lt;YEAR($B$8)),ROUND(9*$B$3/$B$5-ROUND($B$3/$B$5*8,2),2),IF(A25=YEAR($B$8),$B$3-SUM($B$17:B24),"")))</f>
        <v>#VALUE!</v>
      </c>
      <c r="C25" s="41" t="e">
        <f t="shared" si="1"/>
        <v>#VALUE!</v>
      </c>
      <c r="D25" s="43" t="e">
        <f t="shared" si="2"/>
        <v>#VALUE!</v>
      </c>
    </row>
    <row r="26" spans="1:4" ht="15.75" customHeight="1" x14ac:dyDescent="0.25">
      <c r="A26" s="31" t="e">
        <f>IF($B$4="","",IF(YEAR($B$8)&gt;YEAR($B$4)+8,YEAR($B$4)+9,""))</f>
        <v>#VALUE!</v>
      </c>
      <c r="B26" s="32" t="e">
        <f>IF(A26="","",IF(AND(A26&gt;YEAR($B$4),A26&lt;YEAR($B$8)),ROUND(10*$B$3/$B$5-ROUND($B$3/$B$5*9,2),2),IF(A26=YEAR($B$8),$B$3-SUM($B$17:B25),"")))</f>
        <v>#VALUE!</v>
      </c>
      <c r="C26" s="41" t="e">
        <f t="shared" si="1"/>
        <v>#VALUE!</v>
      </c>
      <c r="D26" s="43" t="e">
        <f t="shared" si="2"/>
        <v>#VALUE!</v>
      </c>
    </row>
    <row r="27" spans="1:4" ht="15.75" customHeight="1" x14ac:dyDescent="0.25">
      <c r="A27" s="31" t="e">
        <f>IF($B$4="","",IF(YEAR($B$8)&gt;YEAR($B$4)+9,YEAR($B$4)+10,""))</f>
        <v>#VALUE!</v>
      </c>
      <c r="B27" s="32" t="e">
        <f>IF(A27="","",IF(AND(A27&gt;YEAR($B$4),A27&lt;YEAR($B$8)),ROUND(11*$B$3/$B$5-ROUND($B$3/$B$5*10,2),2),IF(A27=YEAR($B$8),$B$3-SUM($B$17:B26),"")))</f>
        <v>#VALUE!</v>
      </c>
      <c r="C27" s="41" t="e">
        <f t="shared" si="1"/>
        <v>#VALUE!</v>
      </c>
      <c r="D27" s="43" t="e">
        <f t="shared" si="2"/>
        <v>#VALUE!</v>
      </c>
    </row>
    <row r="28" spans="1:4" ht="15.75" x14ac:dyDescent="0.25">
      <c r="A28" s="31" t="e">
        <f>IF($B$4="","",IF(YEAR($B$8)&gt;YEAR($B$4)+10,YEAR($B$4)+11,""))</f>
        <v>#VALUE!</v>
      </c>
      <c r="B28" s="32" t="e">
        <f>IF(A28="","",IF(AND(A28&gt;YEAR($B$4),A28&lt;YEAR($B$8)),ROUND(12*$B$3/$B$5-ROUND($B$3/$B$5*11,2),2),IF(A28=YEAR($B$8),$B$3-SUM($B$17:B27),"")))</f>
        <v>#VALUE!</v>
      </c>
      <c r="C28" s="41" t="e">
        <f t="shared" si="1"/>
        <v>#VALUE!</v>
      </c>
      <c r="D28" s="43" t="e">
        <f t="shared" si="2"/>
        <v>#VALUE!</v>
      </c>
    </row>
    <row r="29" spans="1:4" ht="15.75" x14ac:dyDescent="0.25">
      <c r="A29" s="31" t="e">
        <f>IF($B$4="","",IF(YEAR($B$8)&gt;YEAR($B$4)+11,YEAR($B$4)+12,""))</f>
        <v>#VALUE!</v>
      </c>
      <c r="B29" s="32" t="e">
        <f>IF(A29="","",IF(AND(A29&gt;YEAR($B$4),A29&lt;YEAR($B$8)),ROUND(13*$B$3/$B$5-ROUND($B$3/$B$5*12,2),2),IF(A29=YEAR($B$8),$B$3-SUM($B$17:B28),"")))</f>
        <v>#VALUE!</v>
      </c>
      <c r="C29" s="41" t="e">
        <f t="shared" si="1"/>
        <v>#VALUE!</v>
      </c>
      <c r="D29" s="43" t="e">
        <f t="shared" si="2"/>
        <v>#VALUE!</v>
      </c>
    </row>
    <row r="30" spans="1:4" ht="15.75" x14ac:dyDescent="0.25">
      <c r="A30" s="31" t="e">
        <f>IF($B$4="","",IF(YEAR($B$8)&gt;YEAR($B$4)+12,YEAR($B$4)+13,""))</f>
        <v>#VALUE!</v>
      </c>
      <c r="B30" s="32" t="e">
        <f>IF(A30="","",IF(AND(A30&gt;YEAR($B$4),A30&lt;YEAR($B$8)),ROUND(14*$B$3/$B$5-ROUND($B$3/$B$5*13,2),2),IF(A30=YEAR($B$8),$B$3-SUM($B$17:B29),"")))</f>
        <v>#VALUE!</v>
      </c>
      <c r="C30" s="41" t="e">
        <f t="shared" si="1"/>
        <v>#VALUE!</v>
      </c>
      <c r="D30" s="43" t="e">
        <f t="shared" si="2"/>
        <v>#VALUE!</v>
      </c>
    </row>
    <row r="31" spans="1:4" ht="15.75" x14ac:dyDescent="0.25">
      <c r="A31" s="31" t="e">
        <f>IF($B$4="","",IF(YEAR($B$8)&gt;YEAR($B$4)+13,YEAR($B$4)+14,""))</f>
        <v>#VALUE!</v>
      </c>
      <c r="B31" s="32" t="e">
        <f>IF(A31="","",IF(AND(A31&gt;YEAR($B$4),A31&lt;YEAR($B$8)),ROUND(15*$B$3/$B$5-ROUND($B$3/$B$5*14,2),2),IF(A31=YEAR($B$8),$B$3-SUM($B$17:B30),"")))</f>
        <v>#VALUE!</v>
      </c>
      <c r="C31" s="41" t="e">
        <f t="shared" si="1"/>
        <v>#VALUE!</v>
      </c>
      <c r="D31" s="43" t="e">
        <f t="shared" si="2"/>
        <v>#VALUE!</v>
      </c>
    </row>
    <row r="32" spans="1:4" ht="15.75" x14ac:dyDescent="0.25">
      <c r="A32" s="31" t="e">
        <f>IF($B$4="","",IF(YEAR($B$8)&gt;YEAR($B$4)+14,YEAR($B$4)+15,""))</f>
        <v>#VALUE!</v>
      </c>
      <c r="B32" s="32" t="e">
        <f>IF(A32="","",IF(AND(A32&gt;YEAR($B$4),A32&lt;YEAR($B$8)),ROUND(16*$B$3/$B$5-ROUND($B$3/$B$5*15,2),2),IF(A32=YEAR($B$8),$B$3-SUM($B$17:B31),"")))</f>
        <v>#VALUE!</v>
      </c>
      <c r="C32" s="41" t="e">
        <f t="shared" si="1"/>
        <v>#VALUE!</v>
      </c>
      <c r="D32" s="43" t="e">
        <f t="shared" si="2"/>
        <v>#VALUE!</v>
      </c>
    </row>
    <row r="33" spans="1:4" ht="15.75" x14ac:dyDescent="0.25">
      <c r="A33" s="31" t="e">
        <f>IF($B$4="","",IF(YEAR($B$8)&gt;YEAR($B$4)+15,YEAR($B$4)+16,""))</f>
        <v>#VALUE!</v>
      </c>
      <c r="B33" s="32" t="e">
        <f>IF(A33="","",IF(AND(A33&gt;YEAR($B$4),A33&lt;YEAR($B$8)),ROUND(17*$B$3/$B$5-ROUND($B$3/$B$5*16,2),2),IF(A33=YEAR($B$8),$B$3-SUM($B$17:B32),"")))</f>
        <v>#VALUE!</v>
      </c>
      <c r="C33" s="41" t="e">
        <f t="shared" si="1"/>
        <v>#VALUE!</v>
      </c>
      <c r="D33" s="43" t="e">
        <f t="shared" si="2"/>
        <v>#VALUE!</v>
      </c>
    </row>
    <row r="34" spans="1:4" ht="15.75" x14ac:dyDescent="0.25">
      <c r="A34" s="31" t="e">
        <f>IF($B$4="","",IF(YEAR($B$8)&gt;YEAR($B$4)+16,YEAR($B$4)+17,""))</f>
        <v>#VALUE!</v>
      </c>
      <c r="B34" s="32" t="e">
        <f>IF(A34="","",IF(AND(A34&gt;YEAR($B$4),A34&lt;YEAR($B$8)),ROUND(18*$B$3/$B$5-ROUND($B$3/$B$5*17,2),2),IF(A34=YEAR($B$8),$B$3-SUM($B$17:B33),"")))</f>
        <v>#VALUE!</v>
      </c>
      <c r="C34" s="41" t="e">
        <f t="shared" si="1"/>
        <v>#VALUE!</v>
      </c>
      <c r="D34" s="43" t="e">
        <f t="shared" si="2"/>
        <v>#VALUE!</v>
      </c>
    </row>
    <row r="35" spans="1:4" ht="15.75" x14ac:dyDescent="0.25">
      <c r="A35" s="31" t="e">
        <f>IF($B$4="","",IF(YEAR($B$8)&gt;YEAR($B$4)+17,YEAR($B$4)+18,""))</f>
        <v>#VALUE!</v>
      </c>
      <c r="B35" s="32" t="e">
        <f>IF(A35="","",IF(AND(A35&gt;YEAR($B$4),A35&lt;YEAR($B$8)),ROUND(19*$B$3/$B$5-ROUND($B$3/$B$5*18,2),2),IF(A35=YEAR($B$8),$B$3-SUM($B$17:B34),"")))</f>
        <v>#VALUE!</v>
      </c>
      <c r="C35" s="41" t="e">
        <f t="shared" si="1"/>
        <v>#VALUE!</v>
      </c>
      <c r="D35" s="43" t="e">
        <f t="shared" si="2"/>
        <v>#VALUE!</v>
      </c>
    </row>
    <row r="36" spans="1:4" ht="15.75" x14ac:dyDescent="0.25">
      <c r="A36" s="31" t="e">
        <f>IF($B$4="","",IF(YEAR($B$8)&gt;YEAR($B$4)+18,YEAR($B$4)+19,""))</f>
        <v>#VALUE!</v>
      </c>
      <c r="B36" s="32" t="e">
        <f>IF(A36="","",IF(AND(A36&gt;YEAR($B$4),A36&lt;YEAR($B$8)),ROUND(20*$B$3/$B$5-ROUND($B$3/$B$5*19,2),2),IF(A36=YEAR($B$8),$B$3-SUM($B$17:B35),"")))</f>
        <v>#VALUE!</v>
      </c>
      <c r="C36" s="41" t="e">
        <f t="shared" si="1"/>
        <v>#VALUE!</v>
      </c>
      <c r="D36" s="43" t="e">
        <f t="shared" si="2"/>
        <v>#VALUE!</v>
      </c>
    </row>
    <row r="37" spans="1:4" ht="15.75" x14ac:dyDescent="0.25">
      <c r="A37" s="31" t="e">
        <f>IF($B$4="","",IF(YEAR($B$8)&gt;YEAR($B$4)+19,YEAR($B$4)+20,""))</f>
        <v>#VALUE!</v>
      </c>
      <c r="B37" s="32" t="e">
        <f>IF(A37="","",IF(AND(A37&gt;YEAR($B$4),A37&lt;YEAR($B$8)),ROUND(21*$B$3/$B$5-ROUND($B$3/$B$5*20,2),2),IF(A37=YEAR($B$8),$B$3-SUM($B$17:B36),"")))</f>
        <v>#VALUE!</v>
      </c>
      <c r="C37" s="41" t="e">
        <f t="shared" si="1"/>
        <v>#VALUE!</v>
      </c>
      <c r="D37" s="43" t="e">
        <f t="shared" si="2"/>
        <v>#VALUE!</v>
      </c>
    </row>
    <row r="38" spans="1:4" ht="15.75" x14ac:dyDescent="0.25">
      <c r="A38" s="31" t="e">
        <f>IF($B$4="","",IF(YEAR($B$8)&gt;YEAR($B$4)+20,YEAR($B$4)+21,""))</f>
        <v>#VALUE!</v>
      </c>
      <c r="B38" s="32" t="e">
        <f>IF(A38="","",IF(AND(A38&gt;YEAR($B$4),A38&lt;YEAR($B$8)),ROUND(22*$B$3/$B$5-ROUND($B$3/$B$5*21,2),2),IF(A38=YEAR($B$8),$B$3-SUM($B$17:B37),"")))</f>
        <v>#VALUE!</v>
      </c>
      <c r="C38" s="41" t="e">
        <f t="shared" si="1"/>
        <v>#VALUE!</v>
      </c>
      <c r="D38" s="43" t="e">
        <f t="shared" si="2"/>
        <v>#VALUE!</v>
      </c>
    </row>
    <row r="39" spans="1:4" ht="15.75" x14ac:dyDescent="0.25">
      <c r="A39" s="31" t="e">
        <f>IF($B$4="","",IF(YEAR($B$8)&gt;YEAR($B$4)+21,YEAR($B$4)+22,""))</f>
        <v>#VALUE!</v>
      </c>
      <c r="B39" s="32" t="e">
        <f>IF(A39="","",IF(AND(A39&gt;YEAR($B$4),A39&lt;YEAR($B$8)),ROUND(23*$B$3/$B$5-ROUND($B$3/$B$5*22,2),2),IF(A39=YEAR($B$8),$B$3-SUM($B$17:B38),"")))</f>
        <v>#VALUE!</v>
      </c>
      <c r="C39" s="41" t="e">
        <f t="shared" si="1"/>
        <v>#VALUE!</v>
      </c>
      <c r="D39" s="43" t="e">
        <f t="shared" si="2"/>
        <v>#VALUE!</v>
      </c>
    </row>
    <row r="40" spans="1:4" ht="15.75" x14ac:dyDescent="0.25">
      <c r="A40" s="31" t="e">
        <f>IF($B$4="","",IF(YEAR($B$8)&gt;YEAR($B$4)+22,YEAR($B$4)+23,""))</f>
        <v>#VALUE!</v>
      </c>
      <c r="B40" s="32" t="e">
        <f>IF(A40="","",IF(AND(A40&gt;YEAR($B$4),A40&lt;YEAR($B$8)),ROUND(24*$B$3/$B$5-ROUND($B$3/$B$5*23,2),2),IF(A40=YEAR($B$8),$B$3-SUM($B$17:B39),"")))</f>
        <v>#VALUE!</v>
      </c>
      <c r="C40" s="41" t="e">
        <f t="shared" si="1"/>
        <v>#VALUE!</v>
      </c>
      <c r="D40" s="43" t="e">
        <f t="shared" si="2"/>
        <v>#VALUE!</v>
      </c>
    </row>
    <row r="41" spans="1:4" ht="15.75" x14ac:dyDescent="0.25">
      <c r="A41" s="31" t="e">
        <f>IF($B$4="","",IF(YEAR($B$8)&gt;YEAR($B$4)+23,YEAR($B$4)+24,""))</f>
        <v>#VALUE!</v>
      </c>
      <c r="B41" s="32" t="e">
        <f>IF(A41="","",IF(AND(A41&gt;YEAR($B$4),A41&lt;YEAR($B$8)),ROUND(25*$B$3/$B$5-ROUND($B$3/$B$5*24,2),2),IF(A41=YEAR($B$8),$B$3-SUM($B$17:B40),"")))</f>
        <v>#VALUE!</v>
      </c>
      <c r="C41" s="41" t="e">
        <f t="shared" si="1"/>
        <v>#VALUE!</v>
      </c>
      <c r="D41" s="43" t="e">
        <f t="shared" si="2"/>
        <v>#VALUE!</v>
      </c>
    </row>
    <row r="42" spans="1:4" ht="15.75" x14ac:dyDescent="0.25">
      <c r="A42" s="31" t="e">
        <f>IF($B$4="","",IF(YEAR($B$8)&gt;YEAR($B$4)+24,YEAR($B$4)+25,""))</f>
        <v>#VALUE!</v>
      </c>
      <c r="B42" s="32" t="e">
        <f>IF(A42="","",IF(AND(A42&gt;YEAR($B$4),A42&lt;YEAR($B$8)),ROUND(26*$B$3/$B$5-ROUND($B$3/$B$5*25,2),2),IF(A42=YEAR($B$8),$B$3-SUM($B$17:B41),"")))</f>
        <v>#VALUE!</v>
      </c>
      <c r="C42" s="41" t="e">
        <f t="shared" si="1"/>
        <v>#VALUE!</v>
      </c>
      <c r="D42" s="43" t="e">
        <f t="shared" si="2"/>
        <v>#VALUE!</v>
      </c>
    </row>
    <row r="43" spans="1:4" x14ac:dyDescent="0.25">
      <c r="A43" s="30"/>
    </row>
    <row r="44" spans="1:4" x14ac:dyDescent="0.25">
      <c r="A44" s="30"/>
    </row>
    <row r="45" spans="1:4" x14ac:dyDescent="0.25">
      <c r="A45" s="30"/>
    </row>
    <row r="46" spans="1:4" x14ac:dyDescent="0.25">
      <c r="A46" s="30"/>
    </row>
    <row r="47" spans="1:4" x14ac:dyDescent="0.25">
      <c r="A47" s="30"/>
    </row>
    <row r="48" spans="1:4" x14ac:dyDescent="0.25">
      <c r="A48" s="30"/>
    </row>
    <row r="49" spans="1:1" x14ac:dyDescent="0.25">
      <c r="A49" s="30"/>
    </row>
    <row r="50" spans="1:1" x14ac:dyDescent="0.25">
      <c r="A50" s="30"/>
    </row>
    <row r="51" spans="1:1" x14ac:dyDescent="0.25">
      <c r="A51" s="30"/>
    </row>
    <row r="52" spans="1:1" x14ac:dyDescent="0.25">
      <c r="A52" s="30"/>
    </row>
    <row r="53" spans="1:1" x14ac:dyDescent="0.25">
      <c r="A53" s="30"/>
    </row>
    <row r="54" spans="1:1" x14ac:dyDescent="0.25">
      <c r="A54" s="30"/>
    </row>
    <row r="55" spans="1:1" x14ac:dyDescent="0.25">
      <c r="A55" s="30"/>
    </row>
    <row r="56" spans="1:1" x14ac:dyDescent="0.25">
      <c r="A56" s="30"/>
    </row>
    <row r="57" spans="1:1" x14ac:dyDescent="0.25">
      <c r="A57" s="30"/>
    </row>
    <row r="58" spans="1:1" x14ac:dyDescent="0.25">
      <c r="A58" s="30"/>
    </row>
    <row r="59" spans="1:1" x14ac:dyDescent="0.25">
      <c r="A59" s="30"/>
    </row>
    <row r="60" spans="1:1" x14ac:dyDescent="0.25">
      <c r="A60" s="30"/>
    </row>
    <row r="61" spans="1:1" x14ac:dyDescent="0.25">
      <c r="A61" s="30"/>
    </row>
    <row r="62" spans="1:1" x14ac:dyDescent="0.25">
      <c r="A62" s="30"/>
    </row>
    <row r="63" spans="1:1" x14ac:dyDescent="0.25">
      <c r="A63" s="30"/>
    </row>
    <row r="64" spans="1:1" x14ac:dyDescent="0.25">
      <c r="A64" s="30"/>
    </row>
    <row r="65" spans="1:1" x14ac:dyDescent="0.25">
      <c r="A65" s="30"/>
    </row>
    <row r="66" spans="1:1" x14ac:dyDescent="0.25">
      <c r="A66" s="30"/>
    </row>
    <row r="67" spans="1:1" x14ac:dyDescent="0.25">
      <c r="A67" s="30"/>
    </row>
    <row r="68" spans="1:1" x14ac:dyDescent="0.25">
      <c r="A68" s="30"/>
    </row>
    <row r="69" spans="1:1" x14ac:dyDescent="0.25">
      <c r="A69" s="30"/>
    </row>
    <row r="70" spans="1:1" x14ac:dyDescent="0.25">
      <c r="A70" s="30"/>
    </row>
    <row r="71" spans="1:1" x14ac:dyDescent="0.25">
      <c r="A71" s="30"/>
    </row>
    <row r="72" spans="1:1" x14ac:dyDescent="0.25">
      <c r="A72" s="30"/>
    </row>
    <row r="73" spans="1:1" x14ac:dyDescent="0.25">
      <c r="A73" s="30"/>
    </row>
    <row r="74" spans="1:1" x14ac:dyDescent="0.25">
      <c r="A74" s="30"/>
    </row>
    <row r="75" spans="1:1" x14ac:dyDescent="0.25">
      <c r="A75" s="30"/>
    </row>
    <row r="76" spans="1:1" x14ac:dyDescent="0.25">
      <c r="A76" s="30"/>
    </row>
    <row r="77" spans="1:1" x14ac:dyDescent="0.25">
      <c r="A77" s="30"/>
    </row>
    <row r="78" spans="1:1" x14ac:dyDescent="0.25">
      <c r="A78" s="30"/>
    </row>
    <row r="79" spans="1:1" x14ac:dyDescent="0.25">
      <c r="A79" s="30"/>
    </row>
    <row r="80" spans="1:1" x14ac:dyDescent="0.25">
      <c r="A80" s="30"/>
    </row>
    <row r="81" spans="1:1" x14ac:dyDescent="0.25">
      <c r="A81" s="30"/>
    </row>
    <row r="82" spans="1:1" x14ac:dyDescent="0.25">
      <c r="A82" s="30"/>
    </row>
    <row r="83" spans="1:1" x14ac:dyDescent="0.25">
      <c r="A83" s="30"/>
    </row>
    <row r="84" spans="1:1" x14ac:dyDescent="0.25">
      <c r="A84" s="30"/>
    </row>
    <row r="85" spans="1:1" x14ac:dyDescent="0.25">
      <c r="A85" s="30"/>
    </row>
    <row r="86" spans="1:1" x14ac:dyDescent="0.25">
      <c r="A86" s="30"/>
    </row>
    <row r="87" spans="1:1" x14ac:dyDescent="0.25">
      <c r="A87" s="30"/>
    </row>
    <row r="88" spans="1:1" x14ac:dyDescent="0.25">
      <c r="A88" s="30"/>
    </row>
    <row r="89" spans="1:1" x14ac:dyDescent="0.25">
      <c r="A89" s="30"/>
    </row>
    <row r="90" spans="1:1" x14ac:dyDescent="0.25">
      <c r="A90" s="30"/>
    </row>
    <row r="91" spans="1:1" x14ac:dyDescent="0.25">
      <c r="A91" s="30"/>
    </row>
    <row r="92" spans="1:1" x14ac:dyDescent="0.25">
      <c r="A92" s="30"/>
    </row>
    <row r="93" spans="1:1" x14ac:dyDescent="0.25">
      <c r="A93" s="30"/>
    </row>
    <row r="94" spans="1:1" x14ac:dyDescent="0.25">
      <c r="A94" s="30"/>
    </row>
    <row r="95" spans="1:1" x14ac:dyDescent="0.25">
      <c r="A95" s="30"/>
    </row>
    <row r="96" spans="1:1" x14ac:dyDescent="0.25">
      <c r="A96" s="30"/>
    </row>
    <row r="97" spans="1:1" x14ac:dyDescent="0.25">
      <c r="A97" s="30"/>
    </row>
    <row r="98" spans="1:1" x14ac:dyDescent="0.25">
      <c r="A98" s="30"/>
    </row>
    <row r="99" spans="1:1" x14ac:dyDescent="0.25">
      <c r="A99" s="30"/>
    </row>
    <row r="100" spans="1:1" x14ac:dyDescent="0.25">
      <c r="A100" s="30"/>
    </row>
    <row r="101" spans="1:1" x14ac:dyDescent="0.25">
      <c r="A101" s="30"/>
    </row>
    <row r="102" spans="1:1" x14ac:dyDescent="0.25">
      <c r="A102" s="30"/>
    </row>
    <row r="103" spans="1:1" x14ac:dyDescent="0.25">
      <c r="A103" s="30"/>
    </row>
    <row r="104" spans="1:1" x14ac:dyDescent="0.25">
      <c r="A104" s="30"/>
    </row>
    <row r="105" spans="1:1" x14ac:dyDescent="0.25">
      <c r="A105" s="30"/>
    </row>
    <row r="106" spans="1:1" x14ac:dyDescent="0.25">
      <c r="A106" s="30"/>
    </row>
    <row r="107" spans="1:1" x14ac:dyDescent="0.25">
      <c r="A107" s="30"/>
    </row>
    <row r="108" spans="1:1" x14ac:dyDescent="0.25">
      <c r="A108" s="30"/>
    </row>
    <row r="109" spans="1:1" x14ac:dyDescent="0.25">
      <c r="A109" s="30"/>
    </row>
    <row r="110" spans="1:1" x14ac:dyDescent="0.25">
      <c r="A110" s="30"/>
    </row>
    <row r="111" spans="1:1" x14ac:dyDescent="0.25">
      <c r="A111" s="30"/>
    </row>
    <row r="112" spans="1:1" x14ac:dyDescent="0.25">
      <c r="A112" s="30"/>
    </row>
    <row r="113" spans="1:1" x14ac:dyDescent="0.25">
      <c r="A113" s="30"/>
    </row>
    <row r="114" spans="1:1" x14ac:dyDescent="0.25">
      <c r="A114" s="30"/>
    </row>
    <row r="115" spans="1:1" x14ac:dyDescent="0.25">
      <c r="A115" s="30"/>
    </row>
    <row r="116" spans="1:1" x14ac:dyDescent="0.25">
      <c r="A116" s="30"/>
    </row>
    <row r="117" spans="1:1" x14ac:dyDescent="0.25">
      <c r="A117" s="30"/>
    </row>
    <row r="118" spans="1:1" x14ac:dyDescent="0.25">
      <c r="A118" s="30"/>
    </row>
    <row r="119" spans="1:1" x14ac:dyDescent="0.25">
      <c r="A119" s="30"/>
    </row>
    <row r="120" spans="1:1" x14ac:dyDescent="0.25">
      <c r="A120" s="30"/>
    </row>
    <row r="121" spans="1:1" x14ac:dyDescent="0.25">
      <c r="A121" s="30"/>
    </row>
    <row r="122" spans="1:1" x14ac:dyDescent="0.25">
      <c r="A122" s="30"/>
    </row>
    <row r="123" spans="1:1" x14ac:dyDescent="0.25">
      <c r="A123" s="30"/>
    </row>
    <row r="124" spans="1:1" x14ac:dyDescent="0.25">
      <c r="A124" s="30"/>
    </row>
    <row r="125" spans="1:1" x14ac:dyDescent="0.25">
      <c r="A125" s="30"/>
    </row>
    <row r="126" spans="1:1" x14ac:dyDescent="0.25">
      <c r="A126" s="30"/>
    </row>
  </sheetData>
  <sheetProtection sheet="1" objects="1" scenarios="1" selectLockedCells="1" selectUnlockedCells="1"/>
  <pageMargins left="0.70866141732283472" right="0.19685039370078741" top="0.78740157480314965" bottom="0.78740157480314965" header="0.31496062992125984" footer="0.31496062992125984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6"/>
  <sheetViews>
    <sheetView workbookViewId="0">
      <selection activeCell="I6" sqref="I6"/>
    </sheetView>
  </sheetViews>
  <sheetFormatPr baseColWidth="10" defaultRowHeight="15" x14ac:dyDescent="0.25"/>
  <cols>
    <col min="1" max="1" width="33.28515625" customWidth="1"/>
    <col min="2" max="2" width="32.140625" style="18" customWidth="1"/>
    <col min="3" max="3" width="14.140625" customWidth="1"/>
    <col min="4" max="4" width="15.85546875" customWidth="1"/>
  </cols>
  <sheetData>
    <row r="1" spans="1:4" ht="24" thickBot="1" x14ac:dyDescent="0.4">
      <c r="A1" s="28" t="s">
        <v>25</v>
      </c>
    </row>
    <row r="2" spans="1:4" s="19" customFormat="1" ht="35.25" customHeight="1" x14ac:dyDescent="0.25">
      <c r="A2" s="20" t="s">
        <v>1</v>
      </c>
      <c r="B2" s="44">
        <f>Übersicht!B15</f>
        <v>0</v>
      </c>
    </row>
    <row r="3" spans="1:4" s="19" customFormat="1" ht="29.25" customHeight="1" x14ac:dyDescent="0.25">
      <c r="A3" s="21" t="s">
        <v>17</v>
      </c>
      <c r="B3" s="22">
        <f>Übersicht!C15</f>
        <v>0</v>
      </c>
    </row>
    <row r="4" spans="1:4" s="19" customFormat="1" ht="24.75" customHeight="1" x14ac:dyDescent="0.25">
      <c r="A4" s="23" t="s">
        <v>2</v>
      </c>
      <c r="B4" s="24">
        <f>Übersicht!D15</f>
        <v>0</v>
      </c>
      <c r="C4" s="16"/>
      <c r="D4" s="17"/>
    </row>
    <row r="5" spans="1:4" s="19" customFormat="1" ht="29.25" customHeight="1" x14ac:dyDescent="0.25">
      <c r="A5" s="25" t="s">
        <v>11</v>
      </c>
      <c r="B5" s="26">
        <f>Übersicht!E15</f>
        <v>0</v>
      </c>
    </row>
    <row r="6" spans="1:4" s="19" customFormat="1" ht="29.25" customHeight="1" x14ac:dyDescent="0.25">
      <c r="A6" s="25" t="s">
        <v>12</v>
      </c>
      <c r="B6" s="26">
        <f>B5*12</f>
        <v>0</v>
      </c>
    </row>
    <row r="7" spans="1:4" s="19" customFormat="1" ht="29.25" customHeight="1" x14ac:dyDescent="0.25">
      <c r="A7" s="25" t="s">
        <v>39</v>
      </c>
      <c r="B7" s="24" t="str">
        <f>Übersicht!F15</f>
        <v/>
      </c>
    </row>
    <row r="8" spans="1:4" s="19" customFormat="1" ht="29.25" customHeight="1" x14ac:dyDescent="0.25">
      <c r="A8" s="25" t="s">
        <v>40</v>
      </c>
      <c r="B8" s="24" t="str">
        <f>Übersicht!G15</f>
        <v/>
      </c>
    </row>
    <row r="9" spans="1:4" s="19" customFormat="1" ht="29.25" customHeight="1" x14ac:dyDescent="0.25">
      <c r="A9" s="27" t="s">
        <v>13</v>
      </c>
      <c r="B9" s="22" t="e">
        <f>ROUND(B3/B5,2)</f>
        <v>#DIV/0!</v>
      </c>
    </row>
    <row r="10" spans="1:4" s="19" customFormat="1" ht="31.5" customHeight="1" x14ac:dyDescent="0.25">
      <c r="A10" s="45" t="s">
        <v>14</v>
      </c>
      <c r="B10" s="24">
        <f>Übersicht!M15</f>
        <v>0</v>
      </c>
    </row>
    <row r="11" spans="1:4" ht="31.5" customHeight="1" x14ac:dyDescent="0.25">
      <c r="A11" s="45" t="s">
        <v>15</v>
      </c>
      <c r="B11" s="24">
        <f>Übersicht!N15</f>
        <v>0</v>
      </c>
    </row>
    <row r="12" spans="1:4" ht="22.5" customHeight="1" x14ac:dyDescent="0.25">
      <c r="A12" s="46" t="s">
        <v>20</v>
      </c>
      <c r="B12" s="35">
        <f>B11-B10+1</f>
        <v>1</v>
      </c>
    </row>
    <row r="13" spans="1:4" ht="22.5" customHeight="1" thickBot="1" x14ac:dyDescent="0.3">
      <c r="A13" s="47" t="s">
        <v>19</v>
      </c>
      <c r="B13" s="29">
        <f>Übersicht!$C$8</f>
        <v>0</v>
      </c>
    </row>
    <row r="14" spans="1:4" ht="9.75" customHeight="1" x14ac:dyDescent="0.25"/>
    <row r="15" spans="1:4" ht="9.75" customHeight="1" thickBot="1" x14ac:dyDescent="0.3"/>
    <row r="16" spans="1:4" s="37" customFormat="1" ht="51.75" customHeight="1" thickBot="1" x14ac:dyDescent="0.3">
      <c r="A16" s="36" t="s">
        <v>18</v>
      </c>
      <c r="B16" s="38" t="s">
        <v>22</v>
      </c>
      <c r="C16" s="38" t="s">
        <v>20</v>
      </c>
      <c r="D16" s="39" t="s">
        <v>21</v>
      </c>
    </row>
    <row r="17" spans="1:4" ht="15.75" customHeight="1" x14ac:dyDescent="0.25">
      <c r="A17" s="33">
        <f>IF(B4="","",YEAR(B4))</f>
        <v>1900</v>
      </c>
      <c r="B17" s="34" t="e">
        <f>IF(B4="","",ROUND((B9*((12-MONTH(B4))+1))/12,2))</f>
        <v>#DIV/0!</v>
      </c>
      <c r="C17" s="40" t="str">
        <f>IF(A17="","",IF(A17=$B$13,$B$11-$B$10+1,""))</f>
        <v/>
      </c>
      <c r="D17" s="42" t="str">
        <f t="shared" ref="D17" si="0">IF(A17="","",IF(A17=$B$13,ROUND(C17*B17/(DATE(A17,12,31)-DATE(A17,1,1)+1),2),""))</f>
        <v/>
      </c>
    </row>
    <row r="18" spans="1:4" ht="15.75" customHeight="1" x14ac:dyDescent="0.25">
      <c r="A18" s="31">
        <f>IF(B5="","",YEAR(B4)+1)</f>
        <v>1901</v>
      </c>
      <c r="B18" s="32" t="e">
        <f>IF(A18="","",IF(AND(A18&gt;YEAR($B$4),A18&lt;YEAR($B$8)),ROUND(2*$B$3/$B$5-ROUND($B$3/$B$5,2),2),IF(A18=YEAR($B$8),$B$3-B17,"")))</f>
        <v>#VALUE!</v>
      </c>
      <c r="C18" s="41" t="str">
        <f t="shared" ref="C18:C42" si="1">IF(A18="","",IF(A18=$B$13,$B$11-$B$10+1,""))</f>
        <v/>
      </c>
      <c r="D18" s="43" t="str">
        <f>IF(A18="","",IF(OR(A18&lt;$B$13,A18&gt;$B$13),"",IF(A18&lt;YEAR($B$8),ROUND(C18*B18/(DATE(A18,12,31)-DATE(A18,1,1)+1),2),IF(A18=YEAR($B$8),ROUND(B18*C18/($B$8-DATE(YEAR($B$8),1,1)+1),2),""))))</f>
        <v/>
      </c>
    </row>
    <row r="19" spans="1:4" ht="15.75" customHeight="1" x14ac:dyDescent="0.25">
      <c r="A19" s="31" t="e">
        <f>IF($B$4="","",IF(YEAR($B$8)&gt;YEAR($B$4)+1,YEAR($B$4)+2,""))</f>
        <v>#VALUE!</v>
      </c>
      <c r="B19" s="32" t="e">
        <f>IF(A19="","",IF(AND(A19&gt;YEAR($B$4),A19&lt;YEAR($B$8)),ROUND(3*$B$3/$B$5-ROUND($B$3/$B$5*2,2),2),IF(A19=YEAR($B$8),$B$3-SUM($B$17:B18),"")))</f>
        <v>#VALUE!</v>
      </c>
      <c r="C19" s="41" t="e">
        <f t="shared" si="1"/>
        <v>#VALUE!</v>
      </c>
      <c r="D19" s="43" t="e">
        <f t="shared" ref="D19:D42" si="2">IF(A19="","",IF(OR(A19&lt;$B$13,A19&gt;$B$13),"",IF(A19&lt;YEAR($B$8),ROUND(C19*B19/(DATE(A19,12,31)-DATE(A19,1,1)+1),2),IF(A19=YEAR($B$8),ROUND(B19*C19/($B$8-DATE(YEAR($B$8),1,1)+1),2),""))))</f>
        <v>#VALUE!</v>
      </c>
    </row>
    <row r="20" spans="1:4" ht="15.75" customHeight="1" x14ac:dyDescent="0.25">
      <c r="A20" s="31" t="e">
        <f>IF($B$4="","",IF(YEAR($B$8)&gt;YEAR($B$4)+2,YEAR($B$4)+3,""))</f>
        <v>#VALUE!</v>
      </c>
      <c r="B20" s="32" t="e">
        <f>IF(A20="","",IF(AND(A20&gt;YEAR($B$4),A20&lt;YEAR($B$8)),ROUND(4*$B$3/$B$5-ROUND($B$3/$B$5*3,2),2),IF(A20=YEAR($B$8),$B$3-SUM($B$17:B19),"")))</f>
        <v>#VALUE!</v>
      </c>
      <c r="C20" s="41" t="e">
        <f t="shared" si="1"/>
        <v>#VALUE!</v>
      </c>
      <c r="D20" s="43" t="e">
        <f t="shared" si="2"/>
        <v>#VALUE!</v>
      </c>
    </row>
    <row r="21" spans="1:4" ht="15.75" customHeight="1" x14ac:dyDescent="0.25">
      <c r="A21" s="31" t="e">
        <f>IF($B$4="","",IF(YEAR($B$8)&gt;YEAR($B$4)+3,YEAR($B$4)+4,""))</f>
        <v>#VALUE!</v>
      </c>
      <c r="B21" s="32" t="e">
        <f>IF(A21="","",IF(AND(A21&gt;YEAR($B$4),A21&lt;YEAR($B$8)),ROUND(5*$B$3/$B$5-ROUND($B$3/$B$5*4,2),2),IF(A21=YEAR($B$8),$B$3-SUM($B$17:B20),"")))</f>
        <v>#VALUE!</v>
      </c>
      <c r="C21" s="41" t="e">
        <f t="shared" si="1"/>
        <v>#VALUE!</v>
      </c>
      <c r="D21" s="43" t="e">
        <f t="shared" si="2"/>
        <v>#VALUE!</v>
      </c>
    </row>
    <row r="22" spans="1:4" ht="15.75" customHeight="1" x14ac:dyDescent="0.25">
      <c r="A22" s="31" t="e">
        <f>IF($B$4="","",IF(YEAR($B$8)&gt;YEAR($B$4)+4,YEAR($B$4)+5,""))</f>
        <v>#VALUE!</v>
      </c>
      <c r="B22" s="32" t="e">
        <f>IF(A22="","",IF(AND(A22&gt;YEAR($B$4),A22&lt;YEAR($B$8)),ROUND(6*$B$3/$B$5-ROUND($B$3/$B$5*5,2),2),IF(A22=YEAR($B$8),$B$3-SUM($B$17:B21),"")))</f>
        <v>#VALUE!</v>
      </c>
      <c r="C22" s="41" t="e">
        <f t="shared" si="1"/>
        <v>#VALUE!</v>
      </c>
      <c r="D22" s="43" t="e">
        <f t="shared" si="2"/>
        <v>#VALUE!</v>
      </c>
    </row>
    <row r="23" spans="1:4" ht="15.75" customHeight="1" x14ac:dyDescent="0.25">
      <c r="A23" s="31" t="e">
        <f>IF($B$4="","",IF(YEAR($B$8)&gt;YEAR($B$4)+5,YEAR($B$4)+6,""))</f>
        <v>#VALUE!</v>
      </c>
      <c r="B23" s="32" t="e">
        <f>IF(A23="","",IF(AND(A23&gt;YEAR($B$4),A23&lt;YEAR($B$8)),ROUND(7*$B$3/$B$5-ROUND($B$3/$B$5*6,2),2),IF(A23=YEAR($B$8),$B$3-SUM($B$17:B22),"")))</f>
        <v>#VALUE!</v>
      </c>
      <c r="C23" s="41" t="e">
        <f t="shared" si="1"/>
        <v>#VALUE!</v>
      </c>
      <c r="D23" s="43" t="e">
        <f t="shared" si="2"/>
        <v>#VALUE!</v>
      </c>
    </row>
    <row r="24" spans="1:4" ht="15.75" customHeight="1" x14ac:dyDescent="0.25">
      <c r="A24" s="31" t="e">
        <f>IF($B$4="","",IF(YEAR($B$8)&gt;YEAR($B$4)+6,YEAR($B$4)+7,""))</f>
        <v>#VALUE!</v>
      </c>
      <c r="B24" s="32" t="e">
        <f>IF(A24="","",IF(AND(A24&gt;YEAR($B$4),A24&lt;YEAR($B$8)),ROUND(8*$B$3/$B$5-ROUND($B$3/$B$5*7,2),2),IF(A24=YEAR($B$8),$B$3-SUM($B$17:B23),"")))</f>
        <v>#VALUE!</v>
      </c>
      <c r="C24" s="41" t="e">
        <f t="shared" si="1"/>
        <v>#VALUE!</v>
      </c>
      <c r="D24" s="43" t="e">
        <f t="shared" si="2"/>
        <v>#VALUE!</v>
      </c>
    </row>
    <row r="25" spans="1:4" ht="15.75" customHeight="1" x14ac:dyDescent="0.25">
      <c r="A25" s="31" t="e">
        <f>IF($B$4="","",IF(YEAR($B$8)&gt;YEAR($B$4)+7,YEAR($B$4)+8,""))</f>
        <v>#VALUE!</v>
      </c>
      <c r="B25" s="32" t="e">
        <f>IF(A25="","",IF(AND(A25&gt;YEAR($B$4),A25&lt;YEAR($B$8)),ROUND(9*$B$3/$B$5-ROUND($B$3/$B$5*8,2),2),IF(A25=YEAR($B$8),$B$3-SUM($B$17:B24),"")))</f>
        <v>#VALUE!</v>
      </c>
      <c r="C25" s="41" t="e">
        <f t="shared" si="1"/>
        <v>#VALUE!</v>
      </c>
      <c r="D25" s="43" t="e">
        <f t="shared" si="2"/>
        <v>#VALUE!</v>
      </c>
    </row>
    <row r="26" spans="1:4" ht="15.75" customHeight="1" x14ac:dyDescent="0.25">
      <c r="A26" s="31" t="e">
        <f>IF($B$4="","",IF(YEAR($B$8)&gt;YEAR($B$4)+8,YEAR($B$4)+9,""))</f>
        <v>#VALUE!</v>
      </c>
      <c r="B26" s="32" t="e">
        <f>IF(A26="","",IF(AND(A26&gt;YEAR($B$4),A26&lt;YEAR($B$8)),ROUND(10*$B$3/$B$5-ROUND($B$3/$B$5*9,2),2),IF(A26=YEAR($B$8),$B$3-SUM($B$17:B25),"")))</f>
        <v>#VALUE!</v>
      </c>
      <c r="C26" s="41" t="e">
        <f t="shared" si="1"/>
        <v>#VALUE!</v>
      </c>
      <c r="D26" s="43" t="e">
        <f t="shared" si="2"/>
        <v>#VALUE!</v>
      </c>
    </row>
    <row r="27" spans="1:4" ht="15.75" customHeight="1" x14ac:dyDescent="0.25">
      <c r="A27" s="31" t="e">
        <f>IF($B$4="","",IF(YEAR($B$8)&gt;YEAR($B$4)+9,YEAR($B$4)+10,""))</f>
        <v>#VALUE!</v>
      </c>
      <c r="B27" s="32" t="e">
        <f>IF(A27="","",IF(AND(A27&gt;YEAR($B$4),A27&lt;YEAR($B$8)),ROUND(11*$B$3/$B$5-ROUND($B$3/$B$5*10,2),2),IF(A27=YEAR($B$8),$B$3-SUM($B$17:B26),"")))</f>
        <v>#VALUE!</v>
      </c>
      <c r="C27" s="41" t="e">
        <f t="shared" si="1"/>
        <v>#VALUE!</v>
      </c>
      <c r="D27" s="43" t="e">
        <f t="shared" si="2"/>
        <v>#VALUE!</v>
      </c>
    </row>
    <row r="28" spans="1:4" ht="15.75" x14ac:dyDescent="0.25">
      <c r="A28" s="31" t="e">
        <f>IF($B$4="","",IF(YEAR($B$8)&gt;YEAR($B$4)+10,YEAR($B$4)+11,""))</f>
        <v>#VALUE!</v>
      </c>
      <c r="B28" s="32" t="e">
        <f>IF(A28="","",IF(AND(A28&gt;YEAR($B$4),A28&lt;YEAR($B$8)),ROUND(12*$B$3/$B$5-ROUND($B$3/$B$5*11,2),2),IF(A28=YEAR($B$8),$B$3-SUM($B$17:B27),"")))</f>
        <v>#VALUE!</v>
      </c>
      <c r="C28" s="41" t="e">
        <f t="shared" si="1"/>
        <v>#VALUE!</v>
      </c>
      <c r="D28" s="43" t="e">
        <f t="shared" si="2"/>
        <v>#VALUE!</v>
      </c>
    </row>
    <row r="29" spans="1:4" ht="15.75" x14ac:dyDescent="0.25">
      <c r="A29" s="31" t="e">
        <f>IF($B$4="","",IF(YEAR($B$8)&gt;YEAR($B$4)+11,YEAR($B$4)+12,""))</f>
        <v>#VALUE!</v>
      </c>
      <c r="B29" s="32" t="e">
        <f>IF(A29="","",IF(AND(A29&gt;YEAR($B$4),A29&lt;YEAR($B$8)),ROUND(13*$B$3/$B$5-ROUND($B$3/$B$5*12,2),2),IF(A29=YEAR($B$8),$B$3-SUM($B$17:B28),"")))</f>
        <v>#VALUE!</v>
      </c>
      <c r="C29" s="41" t="e">
        <f t="shared" si="1"/>
        <v>#VALUE!</v>
      </c>
      <c r="D29" s="43" t="e">
        <f t="shared" si="2"/>
        <v>#VALUE!</v>
      </c>
    </row>
    <row r="30" spans="1:4" ht="15.75" x14ac:dyDescent="0.25">
      <c r="A30" s="31" t="e">
        <f>IF($B$4="","",IF(YEAR($B$8)&gt;YEAR($B$4)+12,YEAR($B$4)+13,""))</f>
        <v>#VALUE!</v>
      </c>
      <c r="B30" s="32" t="e">
        <f>IF(A30="","",IF(AND(A30&gt;YEAR($B$4),A30&lt;YEAR($B$8)),ROUND(14*$B$3/$B$5-ROUND($B$3/$B$5*13,2),2),IF(A30=YEAR($B$8),$B$3-SUM($B$17:B29),"")))</f>
        <v>#VALUE!</v>
      </c>
      <c r="C30" s="41" t="e">
        <f t="shared" si="1"/>
        <v>#VALUE!</v>
      </c>
      <c r="D30" s="43" t="e">
        <f t="shared" si="2"/>
        <v>#VALUE!</v>
      </c>
    </row>
    <row r="31" spans="1:4" ht="15.75" x14ac:dyDescent="0.25">
      <c r="A31" s="31" t="e">
        <f>IF($B$4="","",IF(YEAR($B$8)&gt;YEAR($B$4)+13,YEAR($B$4)+14,""))</f>
        <v>#VALUE!</v>
      </c>
      <c r="B31" s="32" t="e">
        <f>IF(A31="","",IF(AND(A31&gt;YEAR($B$4),A31&lt;YEAR($B$8)),ROUND(15*$B$3/$B$5-ROUND($B$3/$B$5*14,2),2),IF(A31=YEAR($B$8),$B$3-SUM($B$17:B30),"")))</f>
        <v>#VALUE!</v>
      </c>
      <c r="C31" s="41" t="e">
        <f t="shared" si="1"/>
        <v>#VALUE!</v>
      </c>
      <c r="D31" s="43" t="e">
        <f t="shared" si="2"/>
        <v>#VALUE!</v>
      </c>
    </row>
    <row r="32" spans="1:4" ht="15.75" x14ac:dyDescent="0.25">
      <c r="A32" s="31" t="e">
        <f>IF($B$4="","",IF(YEAR($B$8)&gt;YEAR($B$4)+14,YEAR($B$4)+15,""))</f>
        <v>#VALUE!</v>
      </c>
      <c r="B32" s="32" t="e">
        <f>IF(A32="","",IF(AND(A32&gt;YEAR($B$4),A32&lt;YEAR($B$8)),ROUND(16*$B$3/$B$5-ROUND($B$3/$B$5*15,2),2),IF(A32=YEAR($B$8),$B$3-SUM($B$17:B31),"")))</f>
        <v>#VALUE!</v>
      </c>
      <c r="C32" s="41" t="e">
        <f t="shared" si="1"/>
        <v>#VALUE!</v>
      </c>
      <c r="D32" s="43" t="e">
        <f t="shared" si="2"/>
        <v>#VALUE!</v>
      </c>
    </row>
    <row r="33" spans="1:4" ht="15.75" x14ac:dyDescent="0.25">
      <c r="A33" s="31" t="e">
        <f>IF($B$4="","",IF(YEAR($B$8)&gt;YEAR($B$4)+15,YEAR($B$4)+16,""))</f>
        <v>#VALUE!</v>
      </c>
      <c r="B33" s="32" t="e">
        <f>IF(A33="","",IF(AND(A33&gt;YEAR($B$4),A33&lt;YEAR($B$8)),ROUND(17*$B$3/$B$5-ROUND($B$3/$B$5*16,2),2),IF(A33=YEAR($B$8),$B$3-SUM($B$17:B32),"")))</f>
        <v>#VALUE!</v>
      </c>
      <c r="C33" s="41" t="e">
        <f t="shared" si="1"/>
        <v>#VALUE!</v>
      </c>
      <c r="D33" s="43" t="e">
        <f t="shared" si="2"/>
        <v>#VALUE!</v>
      </c>
    </row>
    <row r="34" spans="1:4" ht="15.75" x14ac:dyDescent="0.25">
      <c r="A34" s="31" t="e">
        <f>IF($B$4="","",IF(YEAR($B$8)&gt;YEAR($B$4)+16,YEAR($B$4)+17,""))</f>
        <v>#VALUE!</v>
      </c>
      <c r="B34" s="32" t="e">
        <f>IF(A34="","",IF(AND(A34&gt;YEAR($B$4),A34&lt;YEAR($B$8)),ROUND(18*$B$3/$B$5-ROUND($B$3/$B$5*17,2),2),IF(A34=YEAR($B$8),$B$3-SUM($B$17:B33),"")))</f>
        <v>#VALUE!</v>
      </c>
      <c r="C34" s="41" t="e">
        <f t="shared" si="1"/>
        <v>#VALUE!</v>
      </c>
      <c r="D34" s="43" t="e">
        <f t="shared" si="2"/>
        <v>#VALUE!</v>
      </c>
    </row>
    <row r="35" spans="1:4" ht="15.75" x14ac:dyDescent="0.25">
      <c r="A35" s="31" t="e">
        <f>IF($B$4="","",IF(YEAR($B$8)&gt;YEAR($B$4)+17,YEAR($B$4)+18,""))</f>
        <v>#VALUE!</v>
      </c>
      <c r="B35" s="32" t="e">
        <f>IF(A35="","",IF(AND(A35&gt;YEAR($B$4),A35&lt;YEAR($B$8)),ROUND(19*$B$3/$B$5-ROUND($B$3/$B$5*18,2),2),IF(A35=YEAR($B$8),$B$3-SUM($B$17:B34),"")))</f>
        <v>#VALUE!</v>
      </c>
      <c r="C35" s="41" t="e">
        <f t="shared" si="1"/>
        <v>#VALUE!</v>
      </c>
      <c r="D35" s="43" t="e">
        <f t="shared" si="2"/>
        <v>#VALUE!</v>
      </c>
    </row>
    <row r="36" spans="1:4" ht="15.75" x14ac:dyDescent="0.25">
      <c r="A36" s="31" t="e">
        <f>IF($B$4="","",IF(YEAR($B$8)&gt;YEAR($B$4)+18,YEAR($B$4)+19,""))</f>
        <v>#VALUE!</v>
      </c>
      <c r="B36" s="32" t="e">
        <f>IF(A36="","",IF(AND(A36&gt;YEAR($B$4),A36&lt;YEAR($B$8)),ROUND(20*$B$3/$B$5-ROUND($B$3/$B$5*19,2),2),IF(A36=YEAR($B$8),$B$3-SUM($B$17:B35),"")))</f>
        <v>#VALUE!</v>
      </c>
      <c r="C36" s="41" t="e">
        <f t="shared" si="1"/>
        <v>#VALUE!</v>
      </c>
      <c r="D36" s="43" t="e">
        <f t="shared" si="2"/>
        <v>#VALUE!</v>
      </c>
    </row>
    <row r="37" spans="1:4" ht="15.75" x14ac:dyDescent="0.25">
      <c r="A37" s="31" t="e">
        <f>IF($B$4="","",IF(YEAR($B$8)&gt;YEAR($B$4)+19,YEAR($B$4)+20,""))</f>
        <v>#VALUE!</v>
      </c>
      <c r="B37" s="32" t="e">
        <f>IF(A37="","",IF(AND(A37&gt;YEAR($B$4),A37&lt;YEAR($B$8)),ROUND(21*$B$3/$B$5-ROUND($B$3/$B$5*20,2),2),IF(A37=YEAR($B$8),$B$3-SUM($B$17:B36),"")))</f>
        <v>#VALUE!</v>
      </c>
      <c r="C37" s="41" t="e">
        <f t="shared" si="1"/>
        <v>#VALUE!</v>
      </c>
      <c r="D37" s="43" t="e">
        <f t="shared" si="2"/>
        <v>#VALUE!</v>
      </c>
    </row>
    <row r="38" spans="1:4" ht="15.75" x14ac:dyDescent="0.25">
      <c r="A38" s="31" t="e">
        <f>IF($B$4="","",IF(YEAR($B$8)&gt;YEAR($B$4)+20,YEAR($B$4)+21,""))</f>
        <v>#VALUE!</v>
      </c>
      <c r="B38" s="32" t="e">
        <f>IF(A38="","",IF(AND(A38&gt;YEAR($B$4),A38&lt;YEAR($B$8)),ROUND(22*$B$3/$B$5-ROUND($B$3/$B$5*21,2),2),IF(A38=YEAR($B$8),$B$3-SUM($B$17:B37),"")))</f>
        <v>#VALUE!</v>
      </c>
      <c r="C38" s="41" t="e">
        <f t="shared" si="1"/>
        <v>#VALUE!</v>
      </c>
      <c r="D38" s="43" t="e">
        <f t="shared" si="2"/>
        <v>#VALUE!</v>
      </c>
    </row>
    <row r="39" spans="1:4" ht="15.75" x14ac:dyDescent="0.25">
      <c r="A39" s="31" t="e">
        <f>IF($B$4="","",IF(YEAR($B$8)&gt;YEAR($B$4)+21,YEAR($B$4)+22,""))</f>
        <v>#VALUE!</v>
      </c>
      <c r="B39" s="32" t="e">
        <f>IF(A39="","",IF(AND(A39&gt;YEAR($B$4),A39&lt;YEAR($B$8)),ROUND(23*$B$3/$B$5-ROUND($B$3/$B$5*22,2),2),IF(A39=YEAR($B$8),$B$3-SUM($B$17:B38),"")))</f>
        <v>#VALUE!</v>
      </c>
      <c r="C39" s="41" t="e">
        <f t="shared" si="1"/>
        <v>#VALUE!</v>
      </c>
      <c r="D39" s="43" t="e">
        <f t="shared" si="2"/>
        <v>#VALUE!</v>
      </c>
    </row>
    <row r="40" spans="1:4" ht="15.75" x14ac:dyDescent="0.25">
      <c r="A40" s="31" t="e">
        <f>IF($B$4="","",IF(YEAR($B$8)&gt;YEAR($B$4)+22,YEAR($B$4)+23,""))</f>
        <v>#VALUE!</v>
      </c>
      <c r="B40" s="32" t="e">
        <f>IF(A40="","",IF(AND(A40&gt;YEAR($B$4),A40&lt;YEAR($B$8)),ROUND(24*$B$3/$B$5-ROUND($B$3/$B$5*23,2),2),IF(A40=YEAR($B$8),$B$3-SUM($B$17:B39),"")))</f>
        <v>#VALUE!</v>
      </c>
      <c r="C40" s="41" t="e">
        <f t="shared" si="1"/>
        <v>#VALUE!</v>
      </c>
      <c r="D40" s="43" t="e">
        <f t="shared" si="2"/>
        <v>#VALUE!</v>
      </c>
    </row>
    <row r="41" spans="1:4" ht="15.75" x14ac:dyDescent="0.25">
      <c r="A41" s="31" t="e">
        <f>IF($B$4="","",IF(YEAR($B$8)&gt;YEAR($B$4)+23,YEAR($B$4)+24,""))</f>
        <v>#VALUE!</v>
      </c>
      <c r="B41" s="32" t="e">
        <f>IF(A41="","",IF(AND(A41&gt;YEAR($B$4),A41&lt;YEAR($B$8)),ROUND(25*$B$3/$B$5-ROUND($B$3/$B$5*24,2),2),IF(A41=YEAR($B$8),$B$3-SUM($B$17:B40),"")))</f>
        <v>#VALUE!</v>
      </c>
      <c r="C41" s="41" t="e">
        <f t="shared" si="1"/>
        <v>#VALUE!</v>
      </c>
      <c r="D41" s="43" t="e">
        <f t="shared" si="2"/>
        <v>#VALUE!</v>
      </c>
    </row>
    <row r="42" spans="1:4" ht="15.75" x14ac:dyDescent="0.25">
      <c r="A42" s="31" t="e">
        <f>IF($B$4="","",IF(YEAR($B$8)&gt;YEAR($B$4)+24,YEAR($B$4)+25,""))</f>
        <v>#VALUE!</v>
      </c>
      <c r="B42" s="32" t="e">
        <f>IF(A42="","",IF(AND(A42&gt;YEAR($B$4),A42&lt;YEAR($B$8)),ROUND(26*$B$3/$B$5-ROUND($B$3/$B$5*25,2),2),IF(A42=YEAR($B$8),$B$3-SUM($B$17:B41),"")))</f>
        <v>#VALUE!</v>
      </c>
      <c r="C42" s="41" t="e">
        <f t="shared" si="1"/>
        <v>#VALUE!</v>
      </c>
      <c r="D42" s="43" t="e">
        <f t="shared" si="2"/>
        <v>#VALUE!</v>
      </c>
    </row>
    <row r="43" spans="1:4" x14ac:dyDescent="0.25">
      <c r="A43" s="30"/>
    </row>
    <row r="44" spans="1:4" x14ac:dyDescent="0.25">
      <c r="A44" s="30"/>
    </row>
    <row r="45" spans="1:4" x14ac:dyDescent="0.25">
      <c r="A45" s="30"/>
    </row>
    <row r="46" spans="1:4" x14ac:dyDescent="0.25">
      <c r="A46" s="30"/>
    </row>
    <row r="47" spans="1:4" x14ac:dyDescent="0.25">
      <c r="A47" s="30"/>
    </row>
    <row r="48" spans="1:4" x14ac:dyDescent="0.25">
      <c r="A48" s="30"/>
    </row>
    <row r="49" spans="1:1" x14ac:dyDescent="0.25">
      <c r="A49" s="30"/>
    </row>
    <row r="50" spans="1:1" x14ac:dyDescent="0.25">
      <c r="A50" s="30"/>
    </row>
    <row r="51" spans="1:1" x14ac:dyDescent="0.25">
      <c r="A51" s="30"/>
    </row>
    <row r="52" spans="1:1" x14ac:dyDescent="0.25">
      <c r="A52" s="30"/>
    </row>
    <row r="53" spans="1:1" x14ac:dyDescent="0.25">
      <c r="A53" s="30"/>
    </row>
    <row r="54" spans="1:1" x14ac:dyDescent="0.25">
      <c r="A54" s="30"/>
    </row>
    <row r="55" spans="1:1" x14ac:dyDescent="0.25">
      <c r="A55" s="30"/>
    </row>
    <row r="56" spans="1:1" x14ac:dyDescent="0.25">
      <c r="A56" s="30"/>
    </row>
    <row r="57" spans="1:1" x14ac:dyDescent="0.25">
      <c r="A57" s="30"/>
    </row>
    <row r="58" spans="1:1" x14ac:dyDescent="0.25">
      <c r="A58" s="30"/>
    </row>
    <row r="59" spans="1:1" x14ac:dyDescent="0.25">
      <c r="A59" s="30"/>
    </row>
    <row r="60" spans="1:1" x14ac:dyDescent="0.25">
      <c r="A60" s="30"/>
    </row>
    <row r="61" spans="1:1" x14ac:dyDescent="0.25">
      <c r="A61" s="30"/>
    </row>
    <row r="62" spans="1:1" x14ac:dyDescent="0.25">
      <c r="A62" s="30"/>
    </row>
    <row r="63" spans="1:1" x14ac:dyDescent="0.25">
      <c r="A63" s="30"/>
    </row>
    <row r="64" spans="1:1" x14ac:dyDescent="0.25">
      <c r="A64" s="30"/>
    </row>
    <row r="65" spans="1:1" x14ac:dyDescent="0.25">
      <c r="A65" s="30"/>
    </row>
    <row r="66" spans="1:1" x14ac:dyDescent="0.25">
      <c r="A66" s="30"/>
    </row>
    <row r="67" spans="1:1" x14ac:dyDescent="0.25">
      <c r="A67" s="30"/>
    </row>
    <row r="68" spans="1:1" x14ac:dyDescent="0.25">
      <c r="A68" s="30"/>
    </row>
    <row r="69" spans="1:1" x14ac:dyDescent="0.25">
      <c r="A69" s="30"/>
    </row>
    <row r="70" spans="1:1" x14ac:dyDescent="0.25">
      <c r="A70" s="30"/>
    </row>
    <row r="71" spans="1:1" x14ac:dyDescent="0.25">
      <c r="A71" s="30"/>
    </row>
    <row r="72" spans="1:1" x14ac:dyDescent="0.25">
      <c r="A72" s="30"/>
    </row>
    <row r="73" spans="1:1" x14ac:dyDescent="0.25">
      <c r="A73" s="30"/>
    </row>
    <row r="74" spans="1:1" x14ac:dyDescent="0.25">
      <c r="A74" s="30"/>
    </row>
    <row r="75" spans="1:1" x14ac:dyDescent="0.25">
      <c r="A75" s="30"/>
    </row>
    <row r="76" spans="1:1" x14ac:dyDescent="0.25">
      <c r="A76" s="30"/>
    </row>
    <row r="77" spans="1:1" x14ac:dyDescent="0.25">
      <c r="A77" s="30"/>
    </row>
    <row r="78" spans="1:1" x14ac:dyDescent="0.25">
      <c r="A78" s="30"/>
    </row>
    <row r="79" spans="1:1" x14ac:dyDescent="0.25">
      <c r="A79" s="30"/>
    </row>
    <row r="80" spans="1:1" x14ac:dyDescent="0.25">
      <c r="A80" s="30"/>
    </row>
    <row r="81" spans="1:1" x14ac:dyDescent="0.25">
      <c r="A81" s="30"/>
    </row>
    <row r="82" spans="1:1" x14ac:dyDescent="0.25">
      <c r="A82" s="30"/>
    </row>
    <row r="83" spans="1:1" x14ac:dyDescent="0.25">
      <c r="A83" s="30"/>
    </row>
    <row r="84" spans="1:1" x14ac:dyDescent="0.25">
      <c r="A84" s="30"/>
    </row>
    <row r="85" spans="1:1" x14ac:dyDescent="0.25">
      <c r="A85" s="30"/>
    </row>
    <row r="86" spans="1:1" x14ac:dyDescent="0.25">
      <c r="A86" s="30"/>
    </row>
    <row r="87" spans="1:1" x14ac:dyDescent="0.25">
      <c r="A87" s="30"/>
    </row>
    <row r="88" spans="1:1" x14ac:dyDescent="0.25">
      <c r="A88" s="30"/>
    </row>
    <row r="89" spans="1:1" x14ac:dyDescent="0.25">
      <c r="A89" s="30"/>
    </row>
    <row r="90" spans="1:1" x14ac:dyDescent="0.25">
      <c r="A90" s="30"/>
    </row>
    <row r="91" spans="1:1" x14ac:dyDescent="0.25">
      <c r="A91" s="30"/>
    </row>
    <row r="92" spans="1:1" x14ac:dyDescent="0.25">
      <c r="A92" s="30"/>
    </row>
    <row r="93" spans="1:1" x14ac:dyDescent="0.25">
      <c r="A93" s="30"/>
    </row>
    <row r="94" spans="1:1" x14ac:dyDescent="0.25">
      <c r="A94" s="30"/>
    </row>
    <row r="95" spans="1:1" x14ac:dyDescent="0.25">
      <c r="A95" s="30"/>
    </row>
    <row r="96" spans="1:1" x14ac:dyDescent="0.25">
      <c r="A96" s="30"/>
    </row>
    <row r="97" spans="1:1" x14ac:dyDescent="0.25">
      <c r="A97" s="30"/>
    </row>
    <row r="98" spans="1:1" x14ac:dyDescent="0.25">
      <c r="A98" s="30"/>
    </row>
    <row r="99" spans="1:1" x14ac:dyDescent="0.25">
      <c r="A99" s="30"/>
    </row>
    <row r="100" spans="1:1" x14ac:dyDescent="0.25">
      <c r="A100" s="30"/>
    </row>
    <row r="101" spans="1:1" x14ac:dyDescent="0.25">
      <c r="A101" s="30"/>
    </row>
    <row r="102" spans="1:1" x14ac:dyDescent="0.25">
      <c r="A102" s="30"/>
    </row>
    <row r="103" spans="1:1" x14ac:dyDescent="0.25">
      <c r="A103" s="30"/>
    </row>
    <row r="104" spans="1:1" x14ac:dyDescent="0.25">
      <c r="A104" s="30"/>
    </row>
    <row r="105" spans="1:1" x14ac:dyDescent="0.25">
      <c r="A105" s="30"/>
    </row>
    <row r="106" spans="1:1" x14ac:dyDescent="0.25">
      <c r="A106" s="30"/>
    </row>
    <row r="107" spans="1:1" x14ac:dyDescent="0.25">
      <c r="A107" s="30"/>
    </row>
    <row r="108" spans="1:1" x14ac:dyDescent="0.25">
      <c r="A108" s="30"/>
    </row>
    <row r="109" spans="1:1" x14ac:dyDescent="0.25">
      <c r="A109" s="30"/>
    </row>
    <row r="110" spans="1:1" x14ac:dyDescent="0.25">
      <c r="A110" s="30"/>
    </row>
    <row r="111" spans="1:1" x14ac:dyDescent="0.25">
      <c r="A111" s="30"/>
    </row>
    <row r="112" spans="1:1" x14ac:dyDescent="0.25">
      <c r="A112" s="30"/>
    </row>
    <row r="113" spans="1:1" x14ac:dyDescent="0.25">
      <c r="A113" s="30"/>
    </row>
    <row r="114" spans="1:1" x14ac:dyDescent="0.25">
      <c r="A114" s="30"/>
    </row>
    <row r="115" spans="1:1" x14ac:dyDescent="0.25">
      <c r="A115" s="30"/>
    </row>
    <row r="116" spans="1:1" x14ac:dyDescent="0.25">
      <c r="A116" s="30"/>
    </row>
    <row r="117" spans="1:1" x14ac:dyDescent="0.25">
      <c r="A117" s="30"/>
    </row>
    <row r="118" spans="1:1" x14ac:dyDescent="0.25">
      <c r="A118" s="30"/>
    </row>
    <row r="119" spans="1:1" x14ac:dyDescent="0.25">
      <c r="A119" s="30"/>
    </row>
    <row r="120" spans="1:1" x14ac:dyDescent="0.25">
      <c r="A120" s="30"/>
    </row>
    <row r="121" spans="1:1" x14ac:dyDescent="0.25">
      <c r="A121" s="30"/>
    </row>
    <row r="122" spans="1:1" x14ac:dyDescent="0.25">
      <c r="A122" s="30"/>
    </row>
    <row r="123" spans="1:1" x14ac:dyDescent="0.25">
      <c r="A123" s="30"/>
    </row>
    <row r="124" spans="1:1" x14ac:dyDescent="0.25">
      <c r="A124" s="30"/>
    </row>
    <row r="125" spans="1:1" x14ac:dyDescent="0.25">
      <c r="A125" s="30"/>
    </row>
    <row r="126" spans="1:1" x14ac:dyDescent="0.25">
      <c r="A126" s="30"/>
    </row>
  </sheetData>
  <sheetProtection sheet="1" objects="1" scenarios="1" selectLockedCells="1" selectUnlockedCells="1"/>
  <pageMargins left="0.70866141732283472" right="0.19685039370078741" top="0.78740157480314965" bottom="0.78740157480314965" header="0.31496062992125984" footer="0.31496062992125984"/>
  <pageSetup paperSize="9"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6"/>
  <sheetViews>
    <sheetView workbookViewId="0">
      <selection activeCell="I6" sqref="I6"/>
    </sheetView>
  </sheetViews>
  <sheetFormatPr baseColWidth="10" defaultRowHeight="15" x14ac:dyDescent="0.25"/>
  <cols>
    <col min="1" max="1" width="33.28515625" customWidth="1"/>
    <col min="2" max="2" width="32.140625" style="18" customWidth="1"/>
    <col min="3" max="3" width="14.140625" customWidth="1"/>
    <col min="4" max="4" width="15.85546875" customWidth="1"/>
  </cols>
  <sheetData>
    <row r="1" spans="1:4" ht="24" thickBot="1" x14ac:dyDescent="0.4">
      <c r="A1" s="28" t="s">
        <v>26</v>
      </c>
    </row>
    <row r="2" spans="1:4" s="19" customFormat="1" ht="35.25" customHeight="1" x14ac:dyDescent="0.25">
      <c r="A2" s="20" t="s">
        <v>1</v>
      </c>
      <c r="B2" s="44">
        <f>Übersicht!B16</f>
        <v>0</v>
      </c>
    </row>
    <row r="3" spans="1:4" s="19" customFormat="1" ht="29.25" customHeight="1" x14ac:dyDescent="0.25">
      <c r="A3" s="21" t="s">
        <v>17</v>
      </c>
      <c r="B3" s="22">
        <f>Übersicht!C16</f>
        <v>0</v>
      </c>
    </row>
    <row r="4" spans="1:4" s="19" customFormat="1" ht="24.75" customHeight="1" x14ac:dyDescent="0.25">
      <c r="A4" s="23" t="s">
        <v>2</v>
      </c>
      <c r="B4" s="24">
        <f>Übersicht!D16</f>
        <v>0</v>
      </c>
      <c r="C4" s="16"/>
      <c r="D4" s="17"/>
    </row>
    <row r="5" spans="1:4" s="19" customFormat="1" ht="29.25" customHeight="1" x14ac:dyDescent="0.25">
      <c r="A5" s="25" t="s">
        <v>11</v>
      </c>
      <c r="B5" s="26">
        <f>Übersicht!E16</f>
        <v>0</v>
      </c>
    </row>
    <row r="6" spans="1:4" s="19" customFormat="1" ht="29.25" customHeight="1" x14ac:dyDescent="0.25">
      <c r="A6" s="25" t="s">
        <v>12</v>
      </c>
      <c r="B6" s="26">
        <f>B5*12</f>
        <v>0</v>
      </c>
    </row>
    <row r="7" spans="1:4" s="19" customFormat="1" ht="29.25" customHeight="1" x14ac:dyDescent="0.25">
      <c r="A7" s="25" t="s">
        <v>39</v>
      </c>
      <c r="B7" s="24" t="str">
        <f>Übersicht!F16</f>
        <v/>
      </c>
    </row>
    <row r="8" spans="1:4" s="19" customFormat="1" ht="29.25" customHeight="1" x14ac:dyDescent="0.25">
      <c r="A8" s="25" t="s">
        <v>40</v>
      </c>
      <c r="B8" s="24" t="str">
        <f>Übersicht!G16</f>
        <v/>
      </c>
    </row>
    <row r="9" spans="1:4" s="19" customFormat="1" ht="29.25" customHeight="1" x14ac:dyDescent="0.25">
      <c r="A9" s="27" t="s">
        <v>13</v>
      </c>
      <c r="B9" s="22" t="e">
        <f>ROUND(B3/B5,2)</f>
        <v>#DIV/0!</v>
      </c>
    </row>
    <row r="10" spans="1:4" s="19" customFormat="1" ht="31.5" customHeight="1" x14ac:dyDescent="0.25">
      <c r="A10" s="45" t="s">
        <v>14</v>
      </c>
      <c r="B10" s="24">
        <f>Übersicht!M16</f>
        <v>0</v>
      </c>
    </row>
    <row r="11" spans="1:4" ht="31.5" customHeight="1" x14ac:dyDescent="0.25">
      <c r="A11" s="45" t="s">
        <v>15</v>
      </c>
      <c r="B11" s="24">
        <f>Übersicht!N16</f>
        <v>0</v>
      </c>
    </row>
    <row r="12" spans="1:4" ht="22.5" customHeight="1" x14ac:dyDescent="0.25">
      <c r="A12" s="46" t="s">
        <v>20</v>
      </c>
      <c r="B12" s="35">
        <f>B11-B10+1</f>
        <v>1</v>
      </c>
    </row>
    <row r="13" spans="1:4" ht="22.5" customHeight="1" thickBot="1" x14ac:dyDescent="0.3">
      <c r="A13" s="47" t="s">
        <v>19</v>
      </c>
      <c r="B13" s="29">
        <f>Übersicht!$C$8</f>
        <v>0</v>
      </c>
    </row>
    <row r="14" spans="1:4" ht="9.75" customHeight="1" x14ac:dyDescent="0.25"/>
    <row r="15" spans="1:4" ht="9.75" customHeight="1" thickBot="1" x14ac:dyDescent="0.3"/>
    <row r="16" spans="1:4" s="37" customFormat="1" ht="51.75" customHeight="1" thickBot="1" x14ac:dyDescent="0.3">
      <c r="A16" s="36" t="s">
        <v>18</v>
      </c>
      <c r="B16" s="38" t="s">
        <v>22</v>
      </c>
      <c r="C16" s="38" t="s">
        <v>20</v>
      </c>
      <c r="D16" s="39" t="s">
        <v>21</v>
      </c>
    </row>
    <row r="17" spans="1:4" ht="15.75" customHeight="1" x14ac:dyDescent="0.25">
      <c r="A17" s="33">
        <f>IF(B4="","",YEAR(B4))</f>
        <v>1900</v>
      </c>
      <c r="B17" s="34" t="e">
        <f>IF(B4="","",ROUND((B9*((12-MONTH(B4))+1))/12,2))</f>
        <v>#DIV/0!</v>
      </c>
      <c r="C17" s="40" t="str">
        <f>IF(A17="","",IF(A17=$B$13,$B$11-$B$10+1,""))</f>
        <v/>
      </c>
      <c r="D17" s="42" t="str">
        <f t="shared" ref="D17" si="0">IF(A17="","",IF(A17=$B$13,ROUND(C17*B17/(DATE(A17,12,31)-DATE(A17,1,1)+1),2),""))</f>
        <v/>
      </c>
    </row>
    <row r="18" spans="1:4" ht="15.75" customHeight="1" x14ac:dyDescent="0.25">
      <c r="A18" s="31">
        <f>IF(B5="","",YEAR(B4)+1)</f>
        <v>1901</v>
      </c>
      <c r="B18" s="32" t="e">
        <f>IF(A18="","",IF(AND(A18&gt;YEAR($B$4),A18&lt;YEAR($B$8)),ROUND(2*$B$3/$B$5-ROUND($B$3/$B$5,2),2),IF(A18=YEAR($B$8),$B$3-B17,"")))</f>
        <v>#VALUE!</v>
      </c>
      <c r="C18" s="41" t="str">
        <f t="shared" ref="C18:C42" si="1">IF(A18="","",IF(A18=$B$13,$B$11-$B$10+1,""))</f>
        <v/>
      </c>
      <c r="D18" s="43" t="str">
        <f>IF(A18="","",IF(OR(A18&lt;$B$13,A18&gt;$B$13),"",IF(A18&lt;YEAR($B$8),ROUND(C18*B18/(DATE(A18,12,31)-DATE(A18,1,1)+1),2),IF(A18=YEAR($B$8),ROUND(B18*C18/($B$8-DATE(YEAR($B$8),1,1)+1),2),""))))</f>
        <v/>
      </c>
    </row>
    <row r="19" spans="1:4" ht="15.75" customHeight="1" x14ac:dyDescent="0.25">
      <c r="A19" s="31" t="e">
        <f>IF($B$4="","",IF(YEAR($B$8)&gt;YEAR($B$4)+1,YEAR($B$4)+2,""))</f>
        <v>#VALUE!</v>
      </c>
      <c r="B19" s="32" t="e">
        <f>IF(A19="","",IF(AND(A19&gt;YEAR($B$4),A19&lt;YEAR($B$8)),ROUND(3*$B$3/$B$5-ROUND($B$3/$B$5*2,2),2),IF(A19=YEAR($B$8),$B$3-SUM($B$17:B18),"")))</f>
        <v>#VALUE!</v>
      </c>
      <c r="C19" s="41" t="e">
        <f t="shared" si="1"/>
        <v>#VALUE!</v>
      </c>
      <c r="D19" s="43" t="e">
        <f t="shared" ref="D19:D42" si="2">IF(A19="","",IF(OR(A19&lt;$B$13,A19&gt;$B$13),"",IF(A19&lt;YEAR($B$8),ROUND(C19*B19/(DATE(A19,12,31)-DATE(A19,1,1)+1),2),IF(A19=YEAR($B$8),ROUND(B19*C19/($B$8-DATE(YEAR($B$8),1,1)+1),2),""))))</f>
        <v>#VALUE!</v>
      </c>
    </row>
    <row r="20" spans="1:4" ht="15.75" customHeight="1" x14ac:dyDescent="0.25">
      <c r="A20" s="31" t="e">
        <f>IF($B$4="","",IF(YEAR($B$8)&gt;YEAR($B$4)+2,YEAR($B$4)+3,""))</f>
        <v>#VALUE!</v>
      </c>
      <c r="B20" s="32" t="e">
        <f>IF(A20="","",IF(AND(A20&gt;YEAR($B$4),A20&lt;YEAR($B$8)),ROUND(4*$B$3/$B$5-ROUND($B$3/$B$5*3,2),2),IF(A20=YEAR($B$8),$B$3-SUM($B$17:B19),"")))</f>
        <v>#VALUE!</v>
      </c>
      <c r="C20" s="41" t="e">
        <f t="shared" si="1"/>
        <v>#VALUE!</v>
      </c>
      <c r="D20" s="43" t="e">
        <f t="shared" si="2"/>
        <v>#VALUE!</v>
      </c>
    </row>
    <row r="21" spans="1:4" ht="15.75" customHeight="1" x14ac:dyDescent="0.25">
      <c r="A21" s="31" t="e">
        <f>IF($B$4="","",IF(YEAR($B$8)&gt;YEAR($B$4)+3,YEAR($B$4)+4,""))</f>
        <v>#VALUE!</v>
      </c>
      <c r="B21" s="32" t="e">
        <f>IF(A21="","",IF(AND(A21&gt;YEAR($B$4),A21&lt;YEAR($B$8)),ROUND(5*$B$3/$B$5-ROUND($B$3/$B$5*4,2),2),IF(A21=YEAR($B$8),$B$3-SUM($B$17:B20),"")))</f>
        <v>#VALUE!</v>
      </c>
      <c r="C21" s="41" t="e">
        <f t="shared" si="1"/>
        <v>#VALUE!</v>
      </c>
      <c r="D21" s="43" t="e">
        <f t="shared" si="2"/>
        <v>#VALUE!</v>
      </c>
    </row>
    <row r="22" spans="1:4" ht="15.75" customHeight="1" x14ac:dyDescent="0.25">
      <c r="A22" s="31" t="e">
        <f>IF($B$4="","",IF(YEAR($B$8)&gt;YEAR($B$4)+4,YEAR($B$4)+5,""))</f>
        <v>#VALUE!</v>
      </c>
      <c r="B22" s="32" t="e">
        <f>IF(A22="","",IF(AND(A22&gt;YEAR($B$4),A22&lt;YEAR($B$8)),ROUND(6*$B$3/$B$5-ROUND($B$3/$B$5*5,2),2),IF(A22=YEAR($B$8),$B$3-SUM($B$17:B21),"")))</f>
        <v>#VALUE!</v>
      </c>
      <c r="C22" s="41" t="e">
        <f t="shared" si="1"/>
        <v>#VALUE!</v>
      </c>
      <c r="D22" s="43" t="e">
        <f t="shared" si="2"/>
        <v>#VALUE!</v>
      </c>
    </row>
    <row r="23" spans="1:4" ht="15.75" customHeight="1" x14ac:dyDescent="0.25">
      <c r="A23" s="31" t="e">
        <f>IF($B$4="","",IF(YEAR($B$8)&gt;YEAR($B$4)+5,YEAR($B$4)+6,""))</f>
        <v>#VALUE!</v>
      </c>
      <c r="B23" s="32" t="e">
        <f>IF(A23="","",IF(AND(A23&gt;YEAR($B$4),A23&lt;YEAR($B$8)),ROUND(7*$B$3/$B$5-ROUND($B$3/$B$5*6,2),2),IF(A23=YEAR($B$8),$B$3-SUM($B$17:B22),"")))</f>
        <v>#VALUE!</v>
      </c>
      <c r="C23" s="41" t="e">
        <f t="shared" si="1"/>
        <v>#VALUE!</v>
      </c>
      <c r="D23" s="43" t="e">
        <f t="shared" si="2"/>
        <v>#VALUE!</v>
      </c>
    </row>
    <row r="24" spans="1:4" ht="15.75" customHeight="1" x14ac:dyDescent="0.25">
      <c r="A24" s="31" t="e">
        <f>IF($B$4="","",IF(YEAR($B$8)&gt;YEAR($B$4)+6,YEAR($B$4)+7,""))</f>
        <v>#VALUE!</v>
      </c>
      <c r="B24" s="32" t="e">
        <f>IF(A24="","",IF(AND(A24&gt;YEAR($B$4),A24&lt;YEAR($B$8)),ROUND(8*$B$3/$B$5-ROUND($B$3/$B$5*7,2),2),IF(A24=YEAR($B$8),$B$3-SUM($B$17:B23),"")))</f>
        <v>#VALUE!</v>
      </c>
      <c r="C24" s="41" t="e">
        <f t="shared" si="1"/>
        <v>#VALUE!</v>
      </c>
      <c r="D24" s="43" t="e">
        <f t="shared" si="2"/>
        <v>#VALUE!</v>
      </c>
    </row>
    <row r="25" spans="1:4" ht="15.75" customHeight="1" x14ac:dyDescent="0.25">
      <c r="A25" s="31" t="e">
        <f>IF($B$4="","",IF(YEAR($B$8)&gt;YEAR($B$4)+7,YEAR($B$4)+8,""))</f>
        <v>#VALUE!</v>
      </c>
      <c r="B25" s="32" t="e">
        <f>IF(A25="","",IF(AND(A25&gt;YEAR($B$4),A25&lt;YEAR($B$8)),ROUND(9*$B$3/$B$5-ROUND($B$3/$B$5*8,2),2),IF(A25=YEAR($B$8),$B$3-SUM($B$17:B24),"")))</f>
        <v>#VALUE!</v>
      </c>
      <c r="C25" s="41" t="e">
        <f t="shared" si="1"/>
        <v>#VALUE!</v>
      </c>
      <c r="D25" s="43" t="e">
        <f t="shared" si="2"/>
        <v>#VALUE!</v>
      </c>
    </row>
    <row r="26" spans="1:4" ht="15.75" customHeight="1" x14ac:dyDescent="0.25">
      <c r="A26" s="31" t="e">
        <f>IF($B$4="","",IF(YEAR($B$8)&gt;YEAR($B$4)+8,YEAR($B$4)+9,""))</f>
        <v>#VALUE!</v>
      </c>
      <c r="B26" s="32" t="e">
        <f>IF(A26="","",IF(AND(A26&gt;YEAR($B$4),A26&lt;YEAR($B$8)),ROUND(10*$B$3/$B$5-ROUND($B$3/$B$5*9,2),2),IF(A26=YEAR($B$8),$B$3-SUM($B$17:B25),"")))</f>
        <v>#VALUE!</v>
      </c>
      <c r="C26" s="41" t="e">
        <f t="shared" si="1"/>
        <v>#VALUE!</v>
      </c>
      <c r="D26" s="43" t="e">
        <f t="shared" si="2"/>
        <v>#VALUE!</v>
      </c>
    </row>
    <row r="27" spans="1:4" ht="15.75" customHeight="1" x14ac:dyDescent="0.25">
      <c r="A27" s="31" t="e">
        <f>IF($B$4="","",IF(YEAR($B$8)&gt;YEAR($B$4)+9,YEAR($B$4)+10,""))</f>
        <v>#VALUE!</v>
      </c>
      <c r="B27" s="32" t="e">
        <f>IF(A27="","",IF(AND(A27&gt;YEAR($B$4),A27&lt;YEAR($B$8)),ROUND(11*$B$3/$B$5-ROUND($B$3/$B$5*10,2),2),IF(A27=YEAR($B$8),$B$3-SUM($B$17:B26),"")))</f>
        <v>#VALUE!</v>
      </c>
      <c r="C27" s="41" t="e">
        <f t="shared" si="1"/>
        <v>#VALUE!</v>
      </c>
      <c r="D27" s="43" t="e">
        <f t="shared" si="2"/>
        <v>#VALUE!</v>
      </c>
    </row>
    <row r="28" spans="1:4" ht="15.75" x14ac:dyDescent="0.25">
      <c r="A28" s="31" t="e">
        <f>IF($B$4="","",IF(YEAR($B$8)&gt;YEAR($B$4)+10,YEAR($B$4)+11,""))</f>
        <v>#VALUE!</v>
      </c>
      <c r="B28" s="32" t="e">
        <f>IF(A28="","",IF(AND(A28&gt;YEAR($B$4),A28&lt;YEAR($B$8)),ROUND(12*$B$3/$B$5-ROUND($B$3/$B$5*11,2),2),IF(A28=YEAR($B$8),$B$3-SUM($B$17:B27),"")))</f>
        <v>#VALUE!</v>
      </c>
      <c r="C28" s="41" t="e">
        <f t="shared" si="1"/>
        <v>#VALUE!</v>
      </c>
      <c r="D28" s="43" t="e">
        <f t="shared" si="2"/>
        <v>#VALUE!</v>
      </c>
    </row>
    <row r="29" spans="1:4" ht="15.75" x14ac:dyDescent="0.25">
      <c r="A29" s="31" t="e">
        <f>IF($B$4="","",IF(YEAR($B$8)&gt;YEAR($B$4)+11,YEAR($B$4)+12,""))</f>
        <v>#VALUE!</v>
      </c>
      <c r="B29" s="32" t="e">
        <f>IF(A29="","",IF(AND(A29&gt;YEAR($B$4),A29&lt;YEAR($B$8)),ROUND(13*$B$3/$B$5-ROUND($B$3/$B$5*12,2),2),IF(A29=YEAR($B$8),$B$3-SUM($B$17:B28),"")))</f>
        <v>#VALUE!</v>
      </c>
      <c r="C29" s="41" t="e">
        <f t="shared" si="1"/>
        <v>#VALUE!</v>
      </c>
      <c r="D29" s="43" t="e">
        <f t="shared" si="2"/>
        <v>#VALUE!</v>
      </c>
    </row>
    <row r="30" spans="1:4" ht="15.75" x14ac:dyDescent="0.25">
      <c r="A30" s="31" t="e">
        <f>IF($B$4="","",IF(YEAR($B$8)&gt;YEAR($B$4)+12,YEAR($B$4)+13,""))</f>
        <v>#VALUE!</v>
      </c>
      <c r="B30" s="32" t="e">
        <f>IF(A30="","",IF(AND(A30&gt;YEAR($B$4),A30&lt;YEAR($B$8)),ROUND(14*$B$3/$B$5-ROUND($B$3/$B$5*13,2),2),IF(A30=YEAR($B$8),$B$3-SUM($B$17:B29),"")))</f>
        <v>#VALUE!</v>
      </c>
      <c r="C30" s="41" t="e">
        <f t="shared" si="1"/>
        <v>#VALUE!</v>
      </c>
      <c r="D30" s="43" t="e">
        <f t="shared" si="2"/>
        <v>#VALUE!</v>
      </c>
    </row>
    <row r="31" spans="1:4" ht="15.75" x14ac:dyDescent="0.25">
      <c r="A31" s="31" t="e">
        <f>IF($B$4="","",IF(YEAR($B$8)&gt;YEAR($B$4)+13,YEAR($B$4)+14,""))</f>
        <v>#VALUE!</v>
      </c>
      <c r="B31" s="32" t="e">
        <f>IF(A31="","",IF(AND(A31&gt;YEAR($B$4),A31&lt;YEAR($B$8)),ROUND(15*$B$3/$B$5-ROUND($B$3/$B$5*14,2),2),IF(A31=YEAR($B$8),$B$3-SUM($B$17:B30),"")))</f>
        <v>#VALUE!</v>
      </c>
      <c r="C31" s="41" t="e">
        <f t="shared" si="1"/>
        <v>#VALUE!</v>
      </c>
      <c r="D31" s="43" t="e">
        <f t="shared" si="2"/>
        <v>#VALUE!</v>
      </c>
    </row>
    <row r="32" spans="1:4" ht="15.75" x14ac:dyDescent="0.25">
      <c r="A32" s="31" t="e">
        <f>IF($B$4="","",IF(YEAR($B$8)&gt;YEAR($B$4)+14,YEAR($B$4)+15,""))</f>
        <v>#VALUE!</v>
      </c>
      <c r="B32" s="32" t="e">
        <f>IF(A32="","",IF(AND(A32&gt;YEAR($B$4),A32&lt;YEAR($B$8)),ROUND(16*$B$3/$B$5-ROUND($B$3/$B$5*15,2),2),IF(A32=YEAR($B$8),$B$3-SUM($B$17:B31),"")))</f>
        <v>#VALUE!</v>
      </c>
      <c r="C32" s="41" t="e">
        <f t="shared" si="1"/>
        <v>#VALUE!</v>
      </c>
      <c r="D32" s="43" t="e">
        <f t="shared" si="2"/>
        <v>#VALUE!</v>
      </c>
    </row>
    <row r="33" spans="1:4" ht="15.75" x14ac:dyDescent="0.25">
      <c r="A33" s="31" t="e">
        <f>IF($B$4="","",IF(YEAR($B$8)&gt;YEAR($B$4)+15,YEAR($B$4)+16,""))</f>
        <v>#VALUE!</v>
      </c>
      <c r="B33" s="32" t="e">
        <f>IF(A33="","",IF(AND(A33&gt;YEAR($B$4),A33&lt;YEAR($B$8)),ROUND(17*$B$3/$B$5-ROUND($B$3/$B$5*16,2),2),IF(A33=YEAR($B$8),$B$3-SUM($B$17:B32),"")))</f>
        <v>#VALUE!</v>
      </c>
      <c r="C33" s="41" t="e">
        <f t="shared" si="1"/>
        <v>#VALUE!</v>
      </c>
      <c r="D33" s="43" t="e">
        <f t="shared" si="2"/>
        <v>#VALUE!</v>
      </c>
    </row>
    <row r="34" spans="1:4" ht="15.75" x14ac:dyDescent="0.25">
      <c r="A34" s="31" t="e">
        <f>IF($B$4="","",IF(YEAR($B$8)&gt;YEAR($B$4)+16,YEAR($B$4)+17,""))</f>
        <v>#VALUE!</v>
      </c>
      <c r="B34" s="32" t="e">
        <f>IF(A34="","",IF(AND(A34&gt;YEAR($B$4),A34&lt;YEAR($B$8)),ROUND(18*$B$3/$B$5-ROUND($B$3/$B$5*17,2),2),IF(A34=YEAR($B$8),$B$3-SUM($B$17:B33),"")))</f>
        <v>#VALUE!</v>
      </c>
      <c r="C34" s="41" t="e">
        <f t="shared" si="1"/>
        <v>#VALUE!</v>
      </c>
      <c r="D34" s="43" t="e">
        <f t="shared" si="2"/>
        <v>#VALUE!</v>
      </c>
    </row>
    <row r="35" spans="1:4" ht="15.75" x14ac:dyDescent="0.25">
      <c r="A35" s="31" t="e">
        <f>IF($B$4="","",IF(YEAR($B$8)&gt;YEAR($B$4)+17,YEAR($B$4)+18,""))</f>
        <v>#VALUE!</v>
      </c>
      <c r="B35" s="32" t="e">
        <f>IF(A35="","",IF(AND(A35&gt;YEAR($B$4),A35&lt;YEAR($B$8)),ROUND(19*$B$3/$B$5-ROUND($B$3/$B$5*18,2),2),IF(A35=YEAR($B$8),$B$3-SUM($B$17:B34),"")))</f>
        <v>#VALUE!</v>
      </c>
      <c r="C35" s="41" t="e">
        <f t="shared" si="1"/>
        <v>#VALUE!</v>
      </c>
      <c r="D35" s="43" t="e">
        <f t="shared" si="2"/>
        <v>#VALUE!</v>
      </c>
    </row>
    <row r="36" spans="1:4" ht="15.75" x14ac:dyDescent="0.25">
      <c r="A36" s="31" t="e">
        <f>IF($B$4="","",IF(YEAR($B$8)&gt;YEAR($B$4)+18,YEAR($B$4)+19,""))</f>
        <v>#VALUE!</v>
      </c>
      <c r="B36" s="32" t="e">
        <f>IF(A36="","",IF(AND(A36&gt;YEAR($B$4),A36&lt;YEAR($B$8)),ROUND(20*$B$3/$B$5-ROUND($B$3/$B$5*19,2),2),IF(A36=YEAR($B$8),$B$3-SUM($B$17:B35),"")))</f>
        <v>#VALUE!</v>
      </c>
      <c r="C36" s="41" t="e">
        <f t="shared" si="1"/>
        <v>#VALUE!</v>
      </c>
      <c r="D36" s="43" t="e">
        <f t="shared" si="2"/>
        <v>#VALUE!</v>
      </c>
    </row>
    <row r="37" spans="1:4" ht="15.75" x14ac:dyDescent="0.25">
      <c r="A37" s="31" t="e">
        <f>IF($B$4="","",IF(YEAR($B$8)&gt;YEAR($B$4)+19,YEAR($B$4)+20,""))</f>
        <v>#VALUE!</v>
      </c>
      <c r="B37" s="32" t="e">
        <f>IF(A37="","",IF(AND(A37&gt;YEAR($B$4),A37&lt;YEAR($B$8)),ROUND(21*$B$3/$B$5-ROUND($B$3/$B$5*20,2),2),IF(A37=YEAR($B$8),$B$3-SUM($B$17:B36),"")))</f>
        <v>#VALUE!</v>
      </c>
      <c r="C37" s="41" t="e">
        <f t="shared" si="1"/>
        <v>#VALUE!</v>
      </c>
      <c r="D37" s="43" t="e">
        <f t="shared" si="2"/>
        <v>#VALUE!</v>
      </c>
    </row>
    <row r="38" spans="1:4" ht="15.75" x14ac:dyDescent="0.25">
      <c r="A38" s="31" t="e">
        <f>IF($B$4="","",IF(YEAR($B$8)&gt;YEAR($B$4)+20,YEAR($B$4)+21,""))</f>
        <v>#VALUE!</v>
      </c>
      <c r="B38" s="32" t="e">
        <f>IF(A38="","",IF(AND(A38&gt;YEAR($B$4),A38&lt;YEAR($B$8)),ROUND(22*$B$3/$B$5-ROUND($B$3/$B$5*21,2),2),IF(A38=YEAR($B$8),$B$3-SUM($B$17:B37),"")))</f>
        <v>#VALUE!</v>
      </c>
      <c r="C38" s="41" t="e">
        <f t="shared" si="1"/>
        <v>#VALUE!</v>
      </c>
      <c r="D38" s="43" t="e">
        <f t="shared" si="2"/>
        <v>#VALUE!</v>
      </c>
    </row>
    <row r="39" spans="1:4" ht="15.75" x14ac:dyDescent="0.25">
      <c r="A39" s="31" t="e">
        <f>IF($B$4="","",IF(YEAR($B$8)&gt;YEAR($B$4)+21,YEAR($B$4)+22,""))</f>
        <v>#VALUE!</v>
      </c>
      <c r="B39" s="32" t="e">
        <f>IF(A39="","",IF(AND(A39&gt;YEAR($B$4),A39&lt;YEAR($B$8)),ROUND(23*$B$3/$B$5-ROUND($B$3/$B$5*22,2),2),IF(A39=YEAR($B$8),$B$3-SUM($B$17:B38),"")))</f>
        <v>#VALUE!</v>
      </c>
      <c r="C39" s="41" t="e">
        <f t="shared" si="1"/>
        <v>#VALUE!</v>
      </c>
      <c r="D39" s="43" t="e">
        <f t="shared" si="2"/>
        <v>#VALUE!</v>
      </c>
    </row>
    <row r="40" spans="1:4" ht="15.75" x14ac:dyDescent="0.25">
      <c r="A40" s="31" t="e">
        <f>IF($B$4="","",IF(YEAR($B$8)&gt;YEAR($B$4)+22,YEAR($B$4)+23,""))</f>
        <v>#VALUE!</v>
      </c>
      <c r="B40" s="32" t="e">
        <f>IF(A40="","",IF(AND(A40&gt;YEAR($B$4),A40&lt;YEAR($B$8)),ROUND(24*$B$3/$B$5-ROUND($B$3/$B$5*23,2),2),IF(A40=YEAR($B$8),$B$3-SUM($B$17:B39),"")))</f>
        <v>#VALUE!</v>
      </c>
      <c r="C40" s="41" t="e">
        <f t="shared" si="1"/>
        <v>#VALUE!</v>
      </c>
      <c r="D40" s="43" t="e">
        <f t="shared" si="2"/>
        <v>#VALUE!</v>
      </c>
    </row>
    <row r="41" spans="1:4" ht="15.75" x14ac:dyDescent="0.25">
      <c r="A41" s="31" t="e">
        <f>IF($B$4="","",IF(YEAR($B$8)&gt;YEAR($B$4)+23,YEAR($B$4)+24,""))</f>
        <v>#VALUE!</v>
      </c>
      <c r="B41" s="32" t="e">
        <f>IF(A41="","",IF(AND(A41&gt;YEAR($B$4),A41&lt;YEAR($B$8)),ROUND(25*$B$3/$B$5-ROUND($B$3/$B$5*24,2),2),IF(A41=YEAR($B$8),$B$3-SUM($B$17:B40),"")))</f>
        <v>#VALUE!</v>
      </c>
      <c r="C41" s="41" t="e">
        <f t="shared" si="1"/>
        <v>#VALUE!</v>
      </c>
      <c r="D41" s="43" t="e">
        <f t="shared" si="2"/>
        <v>#VALUE!</v>
      </c>
    </row>
    <row r="42" spans="1:4" ht="15.75" x14ac:dyDescent="0.25">
      <c r="A42" s="31" t="e">
        <f>IF($B$4="","",IF(YEAR($B$8)&gt;YEAR($B$4)+24,YEAR($B$4)+25,""))</f>
        <v>#VALUE!</v>
      </c>
      <c r="B42" s="32" t="e">
        <f>IF(A42="","",IF(AND(A42&gt;YEAR($B$4),A42&lt;YEAR($B$8)),ROUND(26*$B$3/$B$5-ROUND($B$3/$B$5*25,2),2),IF(A42=YEAR($B$8),$B$3-SUM($B$17:B41),"")))</f>
        <v>#VALUE!</v>
      </c>
      <c r="C42" s="41" t="e">
        <f t="shared" si="1"/>
        <v>#VALUE!</v>
      </c>
      <c r="D42" s="43" t="e">
        <f t="shared" si="2"/>
        <v>#VALUE!</v>
      </c>
    </row>
    <row r="43" spans="1:4" x14ac:dyDescent="0.25">
      <c r="A43" s="30"/>
    </row>
    <row r="44" spans="1:4" x14ac:dyDescent="0.25">
      <c r="A44" s="30"/>
    </row>
    <row r="45" spans="1:4" x14ac:dyDescent="0.25">
      <c r="A45" s="30"/>
    </row>
    <row r="46" spans="1:4" x14ac:dyDescent="0.25">
      <c r="A46" s="30"/>
    </row>
    <row r="47" spans="1:4" x14ac:dyDescent="0.25">
      <c r="A47" s="30"/>
    </row>
    <row r="48" spans="1:4" x14ac:dyDescent="0.25">
      <c r="A48" s="30"/>
    </row>
    <row r="49" spans="1:1" x14ac:dyDescent="0.25">
      <c r="A49" s="30"/>
    </row>
    <row r="50" spans="1:1" x14ac:dyDescent="0.25">
      <c r="A50" s="30"/>
    </row>
    <row r="51" spans="1:1" x14ac:dyDescent="0.25">
      <c r="A51" s="30"/>
    </row>
    <row r="52" spans="1:1" x14ac:dyDescent="0.25">
      <c r="A52" s="30"/>
    </row>
    <row r="53" spans="1:1" x14ac:dyDescent="0.25">
      <c r="A53" s="30"/>
    </row>
    <row r="54" spans="1:1" x14ac:dyDescent="0.25">
      <c r="A54" s="30"/>
    </row>
    <row r="55" spans="1:1" x14ac:dyDescent="0.25">
      <c r="A55" s="30"/>
    </row>
    <row r="56" spans="1:1" x14ac:dyDescent="0.25">
      <c r="A56" s="30"/>
    </row>
    <row r="57" spans="1:1" x14ac:dyDescent="0.25">
      <c r="A57" s="30"/>
    </row>
    <row r="58" spans="1:1" x14ac:dyDescent="0.25">
      <c r="A58" s="30"/>
    </row>
    <row r="59" spans="1:1" x14ac:dyDescent="0.25">
      <c r="A59" s="30"/>
    </row>
    <row r="60" spans="1:1" x14ac:dyDescent="0.25">
      <c r="A60" s="30"/>
    </row>
    <row r="61" spans="1:1" x14ac:dyDescent="0.25">
      <c r="A61" s="30"/>
    </row>
    <row r="62" spans="1:1" x14ac:dyDescent="0.25">
      <c r="A62" s="30"/>
    </row>
    <row r="63" spans="1:1" x14ac:dyDescent="0.25">
      <c r="A63" s="30"/>
    </row>
    <row r="64" spans="1:1" x14ac:dyDescent="0.25">
      <c r="A64" s="30"/>
    </row>
    <row r="65" spans="1:1" x14ac:dyDescent="0.25">
      <c r="A65" s="30"/>
    </row>
    <row r="66" spans="1:1" x14ac:dyDescent="0.25">
      <c r="A66" s="30"/>
    </row>
    <row r="67" spans="1:1" x14ac:dyDescent="0.25">
      <c r="A67" s="30"/>
    </row>
    <row r="68" spans="1:1" x14ac:dyDescent="0.25">
      <c r="A68" s="30"/>
    </row>
    <row r="69" spans="1:1" x14ac:dyDescent="0.25">
      <c r="A69" s="30"/>
    </row>
    <row r="70" spans="1:1" x14ac:dyDescent="0.25">
      <c r="A70" s="30"/>
    </row>
    <row r="71" spans="1:1" x14ac:dyDescent="0.25">
      <c r="A71" s="30"/>
    </row>
    <row r="72" spans="1:1" x14ac:dyDescent="0.25">
      <c r="A72" s="30"/>
    </row>
    <row r="73" spans="1:1" x14ac:dyDescent="0.25">
      <c r="A73" s="30"/>
    </row>
    <row r="74" spans="1:1" x14ac:dyDescent="0.25">
      <c r="A74" s="30"/>
    </row>
    <row r="75" spans="1:1" x14ac:dyDescent="0.25">
      <c r="A75" s="30"/>
    </row>
    <row r="76" spans="1:1" x14ac:dyDescent="0.25">
      <c r="A76" s="30"/>
    </row>
    <row r="77" spans="1:1" x14ac:dyDescent="0.25">
      <c r="A77" s="30"/>
    </row>
    <row r="78" spans="1:1" x14ac:dyDescent="0.25">
      <c r="A78" s="30"/>
    </row>
    <row r="79" spans="1:1" x14ac:dyDescent="0.25">
      <c r="A79" s="30"/>
    </row>
    <row r="80" spans="1:1" x14ac:dyDescent="0.25">
      <c r="A80" s="30"/>
    </row>
    <row r="81" spans="1:1" x14ac:dyDescent="0.25">
      <c r="A81" s="30"/>
    </row>
    <row r="82" spans="1:1" x14ac:dyDescent="0.25">
      <c r="A82" s="30"/>
    </row>
    <row r="83" spans="1:1" x14ac:dyDescent="0.25">
      <c r="A83" s="30"/>
    </row>
    <row r="84" spans="1:1" x14ac:dyDescent="0.25">
      <c r="A84" s="30"/>
    </row>
    <row r="85" spans="1:1" x14ac:dyDescent="0.25">
      <c r="A85" s="30"/>
    </row>
    <row r="86" spans="1:1" x14ac:dyDescent="0.25">
      <c r="A86" s="30"/>
    </row>
    <row r="87" spans="1:1" x14ac:dyDescent="0.25">
      <c r="A87" s="30"/>
    </row>
    <row r="88" spans="1:1" x14ac:dyDescent="0.25">
      <c r="A88" s="30"/>
    </row>
    <row r="89" spans="1:1" x14ac:dyDescent="0.25">
      <c r="A89" s="30"/>
    </row>
    <row r="90" spans="1:1" x14ac:dyDescent="0.25">
      <c r="A90" s="30"/>
    </row>
    <row r="91" spans="1:1" x14ac:dyDescent="0.25">
      <c r="A91" s="30"/>
    </row>
    <row r="92" spans="1:1" x14ac:dyDescent="0.25">
      <c r="A92" s="30"/>
    </row>
    <row r="93" spans="1:1" x14ac:dyDescent="0.25">
      <c r="A93" s="30"/>
    </row>
    <row r="94" spans="1:1" x14ac:dyDescent="0.25">
      <c r="A94" s="30"/>
    </row>
    <row r="95" spans="1:1" x14ac:dyDescent="0.25">
      <c r="A95" s="30"/>
    </row>
    <row r="96" spans="1:1" x14ac:dyDescent="0.25">
      <c r="A96" s="30"/>
    </row>
    <row r="97" spans="1:1" x14ac:dyDescent="0.25">
      <c r="A97" s="30"/>
    </row>
    <row r="98" spans="1:1" x14ac:dyDescent="0.25">
      <c r="A98" s="30"/>
    </row>
    <row r="99" spans="1:1" x14ac:dyDescent="0.25">
      <c r="A99" s="30"/>
    </row>
    <row r="100" spans="1:1" x14ac:dyDescent="0.25">
      <c r="A100" s="30"/>
    </row>
    <row r="101" spans="1:1" x14ac:dyDescent="0.25">
      <c r="A101" s="30"/>
    </row>
    <row r="102" spans="1:1" x14ac:dyDescent="0.25">
      <c r="A102" s="30"/>
    </row>
    <row r="103" spans="1:1" x14ac:dyDescent="0.25">
      <c r="A103" s="30"/>
    </row>
    <row r="104" spans="1:1" x14ac:dyDescent="0.25">
      <c r="A104" s="30"/>
    </row>
    <row r="105" spans="1:1" x14ac:dyDescent="0.25">
      <c r="A105" s="30"/>
    </row>
    <row r="106" spans="1:1" x14ac:dyDescent="0.25">
      <c r="A106" s="30"/>
    </row>
    <row r="107" spans="1:1" x14ac:dyDescent="0.25">
      <c r="A107" s="30"/>
    </row>
    <row r="108" spans="1:1" x14ac:dyDescent="0.25">
      <c r="A108" s="30"/>
    </row>
    <row r="109" spans="1:1" x14ac:dyDescent="0.25">
      <c r="A109" s="30"/>
    </row>
    <row r="110" spans="1:1" x14ac:dyDescent="0.25">
      <c r="A110" s="30"/>
    </row>
    <row r="111" spans="1:1" x14ac:dyDescent="0.25">
      <c r="A111" s="30"/>
    </row>
    <row r="112" spans="1:1" x14ac:dyDescent="0.25">
      <c r="A112" s="30"/>
    </row>
    <row r="113" spans="1:1" x14ac:dyDescent="0.25">
      <c r="A113" s="30"/>
    </row>
    <row r="114" spans="1:1" x14ac:dyDescent="0.25">
      <c r="A114" s="30"/>
    </row>
    <row r="115" spans="1:1" x14ac:dyDescent="0.25">
      <c r="A115" s="30"/>
    </row>
    <row r="116" spans="1:1" x14ac:dyDescent="0.25">
      <c r="A116" s="30"/>
    </row>
    <row r="117" spans="1:1" x14ac:dyDescent="0.25">
      <c r="A117" s="30"/>
    </row>
    <row r="118" spans="1:1" x14ac:dyDescent="0.25">
      <c r="A118" s="30"/>
    </row>
    <row r="119" spans="1:1" x14ac:dyDescent="0.25">
      <c r="A119" s="30"/>
    </row>
    <row r="120" spans="1:1" x14ac:dyDescent="0.25">
      <c r="A120" s="30"/>
    </row>
    <row r="121" spans="1:1" x14ac:dyDescent="0.25">
      <c r="A121" s="30"/>
    </row>
    <row r="122" spans="1:1" x14ac:dyDescent="0.25">
      <c r="A122" s="30"/>
    </row>
    <row r="123" spans="1:1" x14ac:dyDescent="0.25">
      <c r="A123" s="30"/>
    </row>
    <row r="124" spans="1:1" x14ac:dyDescent="0.25">
      <c r="A124" s="30"/>
    </row>
    <row r="125" spans="1:1" x14ac:dyDescent="0.25">
      <c r="A125" s="30"/>
    </row>
    <row r="126" spans="1:1" x14ac:dyDescent="0.25">
      <c r="A126" s="30"/>
    </row>
  </sheetData>
  <sheetProtection sheet="1" objects="1" scenarios="1" selectLockedCells="1" selectUnlockedCells="1"/>
  <pageMargins left="0.70866141732283472" right="0.19685039370078741" top="0.78740157480314965" bottom="0.78740157480314965" header="0.31496062992125984" footer="0.31496062992125984"/>
  <pageSetup paperSize="9"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6"/>
  <sheetViews>
    <sheetView workbookViewId="0">
      <selection activeCell="I6" sqref="I6"/>
    </sheetView>
  </sheetViews>
  <sheetFormatPr baseColWidth="10" defaultRowHeight="15" x14ac:dyDescent="0.25"/>
  <cols>
    <col min="1" max="1" width="33.28515625" customWidth="1"/>
    <col min="2" max="2" width="32.140625" style="18" customWidth="1"/>
    <col min="3" max="3" width="14.140625" customWidth="1"/>
    <col min="4" max="4" width="15.85546875" customWidth="1"/>
  </cols>
  <sheetData>
    <row r="1" spans="1:4" ht="24" thickBot="1" x14ac:dyDescent="0.4">
      <c r="A1" s="28" t="s">
        <v>27</v>
      </c>
    </row>
    <row r="2" spans="1:4" s="19" customFormat="1" ht="35.25" customHeight="1" x14ac:dyDescent="0.25">
      <c r="A2" s="20" t="s">
        <v>1</v>
      </c>
      <c r="B2" s="44">
        <f>Übersicht!B17</f>
        <v>0</v>
      </c>
    </row>
    <row r="3" spans="1:4" s="19" customFormat="1" ht="29.25" customHeight="1" x14ac:dyDescent="0.25">
      <c r="A3" s="21" t="s">
        <v>17</v>
      </c>
      <c r="B3" s="22">
        <f>Übersicht!C17</f>
        <v>0</v>
      </c>
    </row>
    <row r="4" spans="1:4" s="19" customFormat="1" ht="24.75" customHeight="1" x14ac:dyDescent="0.25">
      <c r="A4" s="23" t="s">
        <v>2</v>
      </c>
      <c r="B4" s="24">
        <f>Übersicht!D17</f>
        <v>0</v>
      </c>
      <c r="C4" s="16"/>
      <c r="D4" s="17"/>
    </row>
    <row r="5" spans="1:4" s="19" customFormat="1" ht="29.25" customHeight="1" x14ac:dyDescent="0.25">
      <c r="A5" s="25" t="s">
        <v>11</v>
      </c>
      <c r="B5" s="26">
        <f>Übersicht!E17</f>
        <v>0</v>
      </c>
    </row>
    <row r="6" spans="1:4" s="19" customFormat="1" ht="29.25" customHeight="1" x14ac:dyDescent="0.25">
      <c r="A6" s="25" t="s">
        <v>12</v>
      </c>
      <c r="B6" s="26">
        <f>B5*12</f>
        <v>0</v>
      </c>
    </row>
    <row r="7" spans="1:4" s="19" customFormat="1" ht="29.25" customHeight="1" x14ac:dyDescent="0.25">
      <c r="A7" s="25" t="s">
        <v>39</v>
      </c>
      <c r="B7" s="24" t="str">
        <f>Übersicht!F17</f>
        <v/>
      </c>
    </row>
    <row r="8" spans="1:4" s="19" customFormat="1" ht="29.25" customHeight="1" x14ac:dyDescent="0.25">
      <c r="A8" s="25" t="s">
        <v>40</v>
      </c>
      <c r="B8" s="24" t="str">
        <f>Übersicht!G17</f>
        <v/>
      </c>
    </row>
    <row r="9" spans="1:4" s="19" customFormat="1" ht="29.25" customHeight="1" x14ac:dyDescent="0.25">
      <c r="A9" s="27" t="s">
        <v>13</v>
      </c>
      <c r="B9" s="22" t="e">
        <f>ROUND(B3/B5,2)</f>
        <v>#DIV/0!</v>
      </c>
    </row>
    <row r="10" spans="1:4" s="19" customFormat="1" ht="31.5" customHeight="1" x14ac:dyDescent="0.25">
      <c r="A10" s="45" t="s">
        <v>14</v>
      </c>
      <c r="B10" s="24">
        <f>Übersicht!M17</f>
        <v>0</v>
      </c>
    </row>
    <row r="11" spans="1:4" ht="31.5" customHeight="1" x14ac:dyDescent="0.25">
      <c r="A11" s="45" t="s">
        <v>15</v>
      </c>
      <c r="B11" s="24">
        <f>Übersicht!N17</f>
        <v>0</v>
      </c>
    </row>
    <row r="12" spans="1:4" ht="22.5" customHeight="1" x14ac:dyDescent="0.25">
      <c r="A12" s="46" t="s">
        <v>20</v>
      </c>
      <c r="B12" s="35">
        <f>B11-B10+1</f>
        <v>1</v>
      </c>
    </row>
    <row r="13" spans="1:4" ht="22.5" customHeight="1" thickBot="1" x14ac:dyDescent="0.3">
      <c r="A13" s="47" t="s">
        <v>19</v>
      </c>
      <c r="B13" s="29">
        <f>Übersicht!$C$8</f>
        <v>0</v>
      </c>
    </row>
    <row r="14" spans="1:4" ht="9.75" customHeight="1" x14ac:dyDescent="0.25"/>
    <row r="15" spans="1:4" ht="9.75" customHeight="1" thickBot="1" x14ac:dyDescent="0.3"/>
    <row r="16" spans="1:4" s="37" customFormat="1" ht="51.75" customHeight="1" thickBot="1" x14ac:dyDescent="0.3">
      <c r="A16" s="36" t="s">
        <v>18</v>
      </c>
      <c r="B16" s="38" t="s">
        <v>22</v>
      </c>
      <c r="C16" s="38" t="s">
        <v>20</v>
      </c>
      <c r="D16" s="39" t="s">
        <v>21</v>
      </c>
    </row>
    <row r="17" spans="1:8" ht="15.75" customHeight="1" x14ac:dyDescent="0.25">
      <c r="A17" s="33">
        <f>IF(B4="","",YEAR(B4))</f>
        <v>1900</v>
      </c>
      <c r="B17" s="34" t="e">
        <f>IF(B4="","",ROUND((B9*((12-MONTH(B4))+1))/12,2))</f>
        <v>#DIV/0!</v>
      </c>
      <c r="C17" s="40" t="str">
        <f>IF(A17="","",IF(A17=$B$13,$B$11-$B$10+1,""))</f>
        <v/>
      </c>
      <c r="D17" s="42" t="str">
        <f t="shared" ref="D17" si="0">IF(A17="","",IF(A17=$B$13,ROUND(C17*B17/(DATE(A17,12,31)-DATE(A17,1,1)+1),2),""))</f>
        <v/>
      </c>
    </row>
    <row r="18" spans="1:8" ht="15.75" customHeight="1" x14ac:dyDescent="0.25">
      <c r="A18" s="31">
        <f>IF(B5="","",YEAR(B4)+1)</f>
        <v>1901</v>
      </c>
      <c r="B18" s="32" t="e">
        <f>IF(A18="","",IF(AND(A18&gt;YEAR($B$4),A18&lt;YEAR($B$8)),ROUND(2*$B$3/$B$5-ROUND($B$3/$B$5,2),2),IF(A18=YEAR($B$8),$B$3-B17,"")))</f>
        <v>#VALUE!</v>
      </c>
      <c r="C18" s="41" t="str">
        <f t="shared" ref="C18:C42" si="1">IF(A18="","",IF(A18=$B$13,$B$11-$B$10+1,""))</f>
        <v/>
      </c>
      <c r="D18" s="43" t="str">
        <f>IF(A18="","",IF(OR(A18&lt;$B$13,A18&gt;$B$13),"",IF(A18&lt;YEAR($B$8),ROUND(C18*B18/(DATE(A18,12,31)-DATE(A18,1,1)+1),2),IF(A18=YEAR($B$8),ROUND(B18*C18/($B$8-DATE(YEAR($B$8),1,1)+1),2),""))))</f>
        <v/>
      </c>
    </row>
    <row r="19" spans="1:8" ht="15.75" customHeight="1" x14ac:dyDescent="0.25">
      <c r="A19" s="31" t="e">
        <f>IF($B$4="","",IF(YEAR($B$8)&gt;YEAR($B$4)+1,YEAR($B$4)+2,""))</f>
        <v>#VALUE!</v>
      </c>
      <c r="B19" s="32" t="e">
        <f>IF(A19="","",IF(AND(A19&gt;YEAR($B$4),A19&lt;YEAR($B$8)),ROUND(3*$B$3/$B$5-ROUND($B$3/$B$5*2,2),2),IF(A19=YEAR($B$8),$B$3-SUM($B$17:B18),"")))</f>
        <v>#VALUE!</v>
      </c>
      <c r="C19" s="41" t="e">
        <f t="shared" si="1"/>
        <v>#VALUE!</v>
      </c>
      <c r="D19" s="43" t="e">
        <f t="shared" ref="D19:D42" si="2">IF(A19="","",IF(OR(A19&lt;$B$13,A19&gt;$B$13),"",IF(A19&lt;YEAR($B$8),ROUND(C19*B19/(DATE(A19,12,31)-DATE(A19,1,1)+1),2),IF(A19=YEAR($B$8),ROUND(B19*C19/($B$8-DATE(YEAR($B$8),1,1)+1),2),""))))</f>
        <v>#VALUE!</v>
      </c>
    </row>
    <row r="20" spans="1:8" ht="15.75" customHeight="1" x14ac:dyDescent="0.25">
      <c r="A20" s="31" t="e">
        <f>IF($B$4="","",IF(YEAR($B$8)&gt;YEAR($B$4)+2,YEAR($B$4)+3,""))</f>
        <v>#VALUE!</v>
      </c>
      <c r="B20" s="32" t="e">
        <f>IF(A20="","",IF(AND(A20&gt;YEAR($B$4),A20&lt;YEAR($B$8)),ROUND(4*$B$3/$B$5-ROUND($B$3/$B$5*3,2),2),IF(A20=YEAR($B$8),$B$3-SUM($B$17:B19),"")))</f>
        <v>#VALUE!</v>
      </c>
      <c r="C20" s="41" t="e">
        <f t="shared" si="1"/>
        <v>#VALUE!</v>
      </c>
      <c r="D20" s="43" t="e">
        <f t="shared" si="2"/>
        <v>#VALUE!</v>
      </c>
    </row>
    <row r="21" spans="1:8" ht="15.75" customHeight="1" x14ac:dyDescent="0.25">
      <c r="A21" s="31" t="e">
        <f>IF($B$4="","",IF(YEAR($B$8)&gt;YEAR($B$4)+3,YEAR($B$4)+4,""))</f>
        <v>#VALUE!</v>
      </c>
      <c r="B21" s="32" t="e">
        <f>IF(A21="","",IF(AND(A21&gt;YEAR($B$4),A21&lt;YEAR($B$8)),ROUND(5*$B$3/$B$5-ROUND($B$3/$B$5*4,2),2),IF(A21=YEAR($B$8),$B$3-SUM($B$17:B20),"")))</f>
        <v>#VALUE!</v>
      </c>
      <c r="C21" s="41" t="e">
        <f t="shared" si="1"/>
        <v>#VALUE!</v>
      </c>
      <c r="D21" s="43" t="e">
        <f t="shared" si="2"/>
        <v>#VALUE!</v>
      </c>
    </row>
    <row r="22" spans="1:8" ht="15.75" customHeight="1" x14ac:dyDescent="0.25">
      <c r="A22" s="31" t="e">
        <f>IF($B$4="","",IF(YEAR($B$8)&gt;YEAR($B$4)+4,YEAR($B$4)+5,""))</f>
        <v>#VALUE!</v>
      </c>
      <c r="B22" s="32" t="e">
        <f>IF(A22="","",IF(AND(A22&gt;YEAR($B$4),A22&lt;YEAR($B$8)),ROUND(6*$B$3/$B$5-ROUND($B$3/$B$5*5,2),2),IF(A22=YEAR($B$8),$B$3-SUM($B$17:B21),"")))</f>
        <v>#VALUE!</v>
      </c>
      <c r="C22" s="41" t="e">
        <f t="shared" si="1"/>
        <v>#VALUE!</v>
      </c>
      <c r="D22" s="43" t="e">
        <f t="shared" si="2"/>
        <v>#VALUE!</v>
      </c>
    </row>
    <row r="23" spans="1:8" ht="15.75" customHeight="1" x14ac:dyDescent="0.25">
      <c r="A23" s="31" t="e">
        <f>IF($B$4="","",IF(YEAR($B$8)&gt;YEAR($B$4)+5,YEAR($B$4)+6,""))</f>
        <v>#VALUE!</v>
      </c>
      <c r="B23" s="32" t="e">
        <f>IF(A23="","",IF(AND(A23&gt;YEAR($B$4),A23&lt;YEAR($B$8)),ROUND(7*$B$3/$B$5-ROUND($B$3/$B$5*6,2),2),IF(A23=YEAR($B$8),$B$3-SUM($B$17:B22),"")))</f>
        <v>#VALUE!</v>
      </c>
      <c r="C23" s="41" t="e">
        <f t="shared" si="1"/>
        <v>#VALUE!</v>
      </c>
      <c r="D23" s="43" t="e">
        <f t="shared" si="2"/>
        <v>#VALUE!</v>
      </c>
    </row>
    <row r="24" spans="1:8" ht="15.75" customHeight="1" x14ac:dyDescent="0.25">
      <c r="A24" s="31" t="e">
        <f>IF($B$4="","",IF(YEAR($B$8)&gt;YEAR($B$4)+6,YEAR($B$4)+7,""))</f>
        <v>#VALUE!</v>
      </c>
      <c r="B24" s="32" t="e">
        <f>IF(A24="","",IF(AND(A24&gt;YEAR($B$4),A24&lt;YEAR($B$8)),ROUND(8*$B$3/$B$5-ROUND($B$3/$B$5*7,2),2),IF(A24=YEAR($B$8),$B$3-SUM($B$17:B23),"")))</f>
        <v>#VALUE!</v>
      </c>
      <c r="C24" s="41" t="e">
        <f t="shared" si="1"/>
        <v>#VALUE!</v>
      </c>
      <c r="D24" s="43" t="e">
        <f t="shared" si="2"/>
        <v>#VALUE!</v>
      </c>
    </row>
    <row r="25" spans="1:8" ht="15.75" customHeight="1" x14ac:dyDescent="0.25">
      <c r="A25" s="31" t="e">
        <f>IF($B$4="","",IF(YEAR($B$8)&gt;YEAR($B$4)+7,YEAR($B$4)+8,""))</f>
        <v>#VALUE!</v>
      </c>
      <c r="B25" s="32" t="e">
        <f>IF(A25="","",IF(AND(A25&gt;YEAR($B$4),A25&lt;YEAR($B$8)),ROUND(9*$B$3/$B$5-ROUND($B$3/$B$5*8,2),2),IF(A25=YEAR($B$8),$B$3-SUM($B$17:B24),"")))</f>
        <v>#VALUE!</v>
      </c>
      <c r="C25" s="41" t="e">
        <f t="shared" si="1"/>
        <v>#VALUE!</v>
      </c>
      <c r="D25" s="43" t="e">
        <f t="shared" si="2"/>
        <v>#VALUE!</v>
      </c>
    </row>
    <row r="26" spans="1:8" ht="15.75" customHeight="1" x14ac:dyDescent="0.25">
      <c r="A26" s="31" t="e">
        <f>IF($B$4="","",IF(YEAR($B$8)&gt;YEAR($B$4)+8,YEAR($B$4)+9,""))</f>
        <v>#VALUE!</v>
      </c>
      <c r="B26" s="32" t="e">
        <f>IF(A26="","",IF(AND(A26&gt;YEAR($B$4),A26&lt;YEAR($B$8)),ROUND(10*$B$3/$B$5-ROUND($B$3/$B$5*9,2),2),IF(A26=YEAR($B$8),$B$3-SUM($B$17:B25),"")))</f>
        <v>#VALUE!</v>
      </c>
      <c r="C26" s="41" t="e">
        <f t="shared" si="1"/>
        <v>#VALUE!</v>
      </c>
      <c r="D26" s="43" t="e">
        <f t="shared" si="2"/>
        <v>#VALUE!</v>
      </c>
    </row>
    <row r="27" spans="1:8" ht="15.75" customHeight="1" x14ac:dyDescent="0.25">
      <c r="A27" s="31" t="e">
        <f>IF($B$4="","",IF(YEAR($B$8)&gt;YEAR($B$4)+9,YEAR($B$4)+10,""))</f>
        <v>#VALUE!</v>
      </c>
      <c r="B27" s="32" t="e">
        <f>IF(A27="","",IF(AND(A27&gt;YEAR($B$4),A27&lt;YEAR($B$8)),ROUND(11*$B$3/$B$5-ROUND($B$3/$B$5*10,2),2),IF(A27=YEAR($B$8),$B$3-SUM($B$17:B26),"")))</f>
        <v>#VALUE!</v>
      </c>
      <c r="C27" s="41" t="e">
        <f t="shared" si="1"/>
        <v>#VALUE!</v>
      </c>
      <c r="D27" s="43" t="e">
        <f t="shared" si="2"/>
        <v>#VALUE!</v>
      </c>
    </row>
    <row r="28" spans="1:8" ht="15.75" x14ac:dyDescent="0.25">
      <c r="A28" s="31" t="e">
        <f>IF($B$4="","",IF(YEAR($B$8)&gt;YEAR($B$4)+10,YEAR($B$4)+11,""))</f>
        <v>#VALUE!</v>
      </c>
      <c r="B28" s="32" t="e">
        <f>IF(A28="","",IF(AND(A28&gt;YEAR($B$4),A28&lt;YEAR($B$8)),ROUND(12*$B$3/$B$5-ROUND($B$3/$B$5*11,2),2),IF(A28=YEAR($B$8),$B$3-SUM($B$17:B27),"")))</f>
        <v>#VALUE!</v>
      </c>
      <c r="C28" s="41" t="e">
        <f t="shared" si="1"/>
        <v>#VALUE!</v>
      </c>
      <c r="D28" s="43" t="e">
        <f t="shared" si="2"/>
        <v>#VALUE!</v>
      </c>
    </row>
    <row r="29" spans="1:8" ht="15.75" x14ac:dyDescent="0.25">
      <c r="A29" s="31" t="e">
        <f>IF($B$4="","",IF(YEAR($B$8)&gt;YEAR($B$4)+11,YEAR($B$4)+12,""))</f>
        <v>#VALUE!</v>
      </c>
      <c r="B29" s="32" t="e">
        <f>IF(A29="","",IF(AND(A29&gt;YEAR($B$4),A29&lt;YEAR($B$8)),ROUND(13*$B$3/$B$5-ROUND($B$3/$B$5*12,2),2),IF(A29=YEAR($B$8),$B$3-SUM($B$17:B28),"")))</f>
        <v>#VALUE!</v>
      </c>
      <c r="C29" s="41" t="e">
        <f t="shared" si="1"/>
        <v>#VALUE!</v>
      </c>
      <c r="D29" s="43" t="e">
        <f t="shared" si="2"/>
        <v>#VALUE!</v>
      </c>
    </row>
    <row r="30" spans="1:8" ht="15.75" x14ac:dyDescent="0.25">
      <c r="A30" s="31" t="e">
        <f>IF($B$4="","",IF(YEAR($B$8)&gt;YEAR($B$4)+12,YEAR($B$4)+13,""))</f>
        <v>#VALUE!</v>
      </c>
      <c r="B30" s="32" t="e">
        <f>IF(A30="","",IF(AND(A30&gt;YEAR($B$4),A30&lt;YEAR($B$8)),ROUND(14*$B$3/$B$5-ROUND($B$3/$B$5*13,2),2),IF(A30=YEAR($B$8),$B$3-SUM($B$17:B29),"")))</f>
        <v>#VALUE!</v>
      </c>
      <c r="C30" s="41" t="e">
        <f t="shared" si="1"/>
        <v>#VALUE!</v>
      </c>
      <c r="D30" s="43" t="e">
        <f t="shared" si="2"/>
        <v>#VALUE!</v>
      </c>
      <c r="H30" s="61"/>
    </row>
    <row r="31" spans="1:8" ht="15.75" x14ac:dyDescent="0.25">
      <c r="A31" s="31" t="e">
        <f>IF($B$4="","",IF(YEAR($B$8)&gt;YEAR($B$4)+13,YEAR($B$4)+14,""))</f>
        <v>#VALUE!</v>
      </c>
      <c r="B31" s="32" t="e">
        <f>IF(A31="","",IF(AND(A31&gt;YEAR($B$4),A31&lt;YEAR($B$8)),ROUND(15*$B$3/$B$5-ROUND($B$3/$B$5*14,2),2),IF(A31=YEAR($B$8),$B$3-SUM($B$17:B30),"")))</f>
        <v>#VALUE!</v>
      </c>
      <c r="C31" s="41" t="e">
        <f t="shared" si="1"/>
        <v>#VALUE!</v>
      </c>
      <c r="D31" s="43" t="e">
        <f t="shared" si="2"/>
        <v>#VALUE!</v>
      </c>
    </row>
    <row r="32" spans="1:8" ht="15.75" x14ac:dyDescent="0.25">
      <c r="A32" s="31" t="e">
        <f>IF($B$4="","",IF(YEAR($B$8)&gt;YEAR($B$4)+14,YEAR($B$4)+15,""))</f>
        <v>#VALUE!</v>
      </c>
      <c r="B32" s="32" t="e">
        <f>IF(A32="","",IF(AND(A32&gt;YEAR($B$4),A32&lt;YEAR($B$8)),ROUND(16*$B$3/$B$5-ROUND($B$3/$B$5*15,2),2),IF(A32=YEAR($B$8),$B$3-SUM($B$17:B31),"")))</f>
        <v>#VALUE!</v>
      </c>
      <c r="C32" s="41" t="e">
        <f t="shared" si="1"/>
        <v>#VALUE!</v>
      </c>
      <c r="D32" s="43" t="e">
        <f t="shared" si="2"/>
        <v>#VALUE!</v>
      </c>
    </row>
    <row r="33" spans="1:4" ht="15.75" x14ac:dyDescent="0.25">
      <c r="A33" s="31" t="e">
        <f>IF($B$4="","",IF(YEAR($B$8)&gt;YEAR($B$4)+15,YEAR($B$4)+16,""))</f>
        <v>#VALUE!</v>
      </c>
      <c r="B33" s="32" t="e">
        <f>IF(A33="","",IF(AND(A33&gt;YEAR($B$4),A33&lt;YEAR($B$8)),ROUND(17*$B$3/$B$5-ROUND($B$3/$B$5*16,2),2),IF(A33=YEAR($B$8),$B$3-SUM($B$17:B32),"")))</f>
        <v>#VALUE!</v>
      </c>
      <c r="C33" s="41" t="e">
        <f t="shared" si="1"/>
        <v>#VALUE!</v>
      </c>
      <c r="D33" s="43" t="e">
        <f t="shared" si="2"/>
        <v>#VALUE!</v>
      </c>
    </row>
    <row r="34" spans="1:4" ht="15.75" x14ac:dyDescent="0.25">
      <c r="A34" s="31" t="e">
        <f>IF($B$4="","",IF(YEAR($B$8)&gt;YEAR($B$4)+16,YEAR($B$4)+17,""))</f>
        <v>#VALUE!</v>
      </c>
      <c r="B34" s="32" t="e">
        <f>IF(A34="","",IF(AND(A34&gt;YEAR($B$4),A34&lt;YEAR($B$8)),ROUND(18*$B$3/$B$5-ROUND($B$3/$B$5*17,2),2),IF(A34=YEAR($B$8),$B$3-SUM($B$17:B33),"")))</f>
        <v>#VALUE!</v>
      </c>
      <c r="C34" s="41" t="e">
        <f t="shared" si="1"/>
        <v>#VALUE!</v>
      </c>
      <c r="D34" s="43" t="e">
        <f t="shared" si="2"/>
        <v>#VALUE!</v>
      </c>
    </row>
    <row r="35" spans="1:4" ht="15.75" x14ac:dyDescent="0.25">
      <c r="A35" s="31" t="e">
        <f>IF($B$4="","",IF(YEAR($B$8)&gt;YEAR($B$4)+17,YEAR($B$4)+18,""))</f>
        <v>#VALUE!</v>
      </c>
      <c r="B35" s="32" t="e">
        <f>IF(A35="","",IF(AND(A35&gt;YEAR($B$4),A35&lt;YEAR($B$8)),ROUND(19*$B$3/$B$5-ROUND($B$3/$B$5*18,2),2),IF(A35=YEAR($B$8),$B$3-SUM($B$17:B34),"")))</f>
        <v>#VALUE!</v>
      </c>
      <c r="C35" s="41" t="e">
        <f t="shared" si="1"/>
        <v>#VALUE!</v>
      </c>
      <c r="D35" s="43" t="e">
        <f t="shared" si="2"/>
        <v>#VALUE!</v>
      </c>
    </row>
    <row r="36" spans="1:4" ht="15.75" x14ac:dyDescent="0.25">
      <c r="A36" s="31" t="e">
        <f>IF($B$4="","",IF(YEAR($B$8)&gt;YEAR($B$4)+18,YEAR($B$4)+19,""))</f>
        <v>#VALUE!</v>
      </c>
      <c r="B36" s="32" t="e">
        <f>IF(A36="","",IF(AND(A36&gt;YEAR($B$4),A36&lt;YEAR($B$8)),ROUND(20*$B$3/$B$5-ROUND($B$3/$B$5*19,2),2),IF(A36=YEAR($B$8),$B$3-SUM($B$17:B35),"")))</f>
        <v>#VALUE!</v>
      </c>
      <c r="C36" s="41" t="e">
        <f t="shared" si="1"/>
        <v>#VALUE!</v>
      </c>
      <c r="D36" s="43" t="e">
        <f t="shared" si="2"/>
        <v>#VALUE!</v>
      </c>
    </row>
    <row r="37" spans="1:4" ht="15.75" x14ac:dyDescent="0.25">
      <c r="A37" s="31" t="e">
        <f>IF($B$4="","",IF(YEAR($B$8)&gt;YEAR($B$4)+19,YEAR($B$4)+20,""))</f>
        <v>#VALUE!</v>
      </c>
      <c r="B37" s="32" t="e">
        <f>IF(A37="","",IF(AND(A37&gt;YEAR($B$4),A37&lt;YEAR($B$8)),ROUND(21*$B$3/$B$5-ROUND($B$3/$B$5*20,2),2),IF(A37=YEAR($B$8),$B$3-SUM($B$17:B36),"")))</f>
        <v>#VALUE!</v>
      </c>
      <c r="C37" s="41" t="e">
        <f t="shared" si="1"/>
        <v>#VALUE!</v>
      </c>
      <c r="D37" s="43" t="e">
        <f t="shared" si="2"/>
        <v>#VALUE!</v>
      </c>
    </row>
    <row r="38" spans="1:4" ht="15.75" x14ac:dyDescent="0.25">
      <c r="A38" s="31" t="e">
        <f>IF($B$4="","",IF(YEAR($B$8)&gt;YEAR($B$4)+20,YEAR($B$4)+21,""))</f>
        <v>#VALUE!</v>
      </c>
      <c r="B38" s="32" t="e">
        <f>IF(A38="","",IF(AND(A38&gt;YEAR($B$4),A38&lt;YEAR($B$8)),ROUND(22*$B$3/$B$5-ROUND($B$3/$B$5*21,2),2),IF(A38=YEAR($B$8),$B$3-SUM($B$17:B37),"")))</f>
        <v>#VALUE!</v>
      </c>
      <c r="C38" s="41" t="e">
        <f t="shared" si="1"/>
        <v>#VALUE!</v>
      </c>
      <c r="D38" s="43" t="e">
        <f t="shared" si="2"/>
        <v>#VALUE!</v>
      </c>
    </row>
    <row r="39" spans="1:4" ht="15.75" x14ac:dyDescent="0.25">
      <c r="A39" s="31" t="e">
        <f>IF($B$4="","",IF(YEAR($B$8)&gt;YEAR($B$4)+21,YEAR($B$4)+22,""))</f>
        <v>#VALUE!</v>
      </c>
      <c r="B39" s="32" t="e">
        <f>IF(A39="","",IF(AND(A39&gt;YEAR($B$4),A39&lt;YEAR($B$8)),ROUND(23*$B$3/$B$5-ROUND($B$3/$B$5*22,2),2),IF(A39=YEAR($B$8),$B$3-SUM($B$17:B38),"")))</f>
        <v>#VALUE!</v>
      </c>
      <c r="C39" s="41" t="e">
        <f t="shared" si="1"/>
        <v>#VALUE!</v>
      </c>
      <c r="D39" s="43" t="e">
        <f t="shared" si="2"/>
        <v>#VALUE!</v>
      </c>
    </row>
    <row r="40" spans="1:4" ht="15.75" x14ac:dyDescent="0.25">
      <c r="A40" s="31" t="e">
        <f>IF($B$4="","",IF(YEAR($B$8)&gt;YEAR($B$4)+22,YEAR($B$4)+23,""))</f>
        <v>#VALUE!</v>
      </c>
      <c r="B40" s="32" t="e">
        <f>IF(A40="","",IF(AND(A40&gt;YEAR($B$4),A40&lt;YEAR($B$8)),ROUND(24*$B$3/$B$5-ROUND($B$3/$B$5*23,2),2),IF(A40=YEAR($B$8),$B$3-SUM($B$17:B39),"")))</f>
        <v>#VALUE!</v>
      </c>
      <c r="C40" s="41" t="e">
        <f t="shared" si="1"/>
        <v>#VALUE!</v>
      </c>
      <c r="D40" s="43" t="e">
        <f t="shared" si="2"/>
        <v>#VALUE!</v>
      </c>
    </row>
    <row r="41" spans="1:4" ht="15.75" x14ac:dyDescent="0.25">
      <c r="A41" s="31" t="e">
        <f>IF($B$4="","",IF(YEAR($B$8)&gt;YEAR($B$4)+23,YEAR($B$4)+24,""))</f>
        <v>#VALUE!</v>
      </c>
      <c r="B41" s="32" t="e">
        <f>IF(A41="","",IF(AND(A41&gt;YEAR($B$4),A41&lt;YEAR($B$8)),ROUND(25*$B$3/$B$5-ROUND($B$3/$B$5*24,2),2),IF(A41=YEAR($B$8),$B$3-SUM($B$17:B40),"")))</f>
        <v>#VALUE!</v>
      </c>
      <c r="C41" s="41" t="e">
        <f t="shared" si="1"/>
        <v>#VALUE!</v>
      </c>
      <c r="D41" s="43" t="e">
        <f t="shared" si="2"/>
        <v>#VALUE!</v>
      </c>
    </row>
    <row r="42" spans="1:4" ht="15.75" x14ac:dyDescent="0.25">
      <c r="A42" s="31" t="e">
        <f>IF($B$4="","",IF(YEAR($B$8)&gt;YEAR($B$4)+24,YEAR($B$4)+25,""))</f>
        <v>#VALUE!</v>
      </c>
      <c r="B42" s="32" t="e">
        <f>IF(A42="","",IF(AND(A42&gt;YEAR($B$4),A42&lt;YEAR($B$8)),ROUND(26*$B$3/$B$5-ROUND($B$3/$B$5*25,2),2),IF(A42=YEAR($B$8),$B$3-SUM($B$17:B41),"")))</f>
        <v>#VALUE!</v>
      </c>
      <c r="C42" s="41" t="e">
        <f t="shared" si="1"/>
        <v>#VALUE!</v>
      </c>
      <c r="D42" s="43" t="e">
        <f t="shared" si="2"/>
        <v>#VALUE!</v>
      </c>
    </row>
    <row r="43" spans="1:4" x14ac:dyDescent="0.25">
      <c r="A43" s="30"/>
    </row>
    <row r="44" spans="1:4" x14ac:dyDescent="0.25">
      <c r="A44" s="30"/>
    </row>
    <row r="45" spans="1:4" x14ac:dyDescent="0.25">
      <c r="A45" s="30"/>
    </row>
    <row r="46" spans="1:4" x14ac:dyDescent="0.25">
      <c r="A46" s="30"/>
    </row>
    <row r="47" spans="1:4" x14ac:dyDescent="0.25">
      <c r="A47" s="30"/>
    </row>
    <row r="48" spans="1:4" x14ac:dyDescent="0.25">
      <c r="A48" s="30"/>
    </row>
    <row r="49" spans="1:1" x14ac:dyDescent="0.25">
      <c r="A49" s="30"/>
    </row>
    <row r="50" spans="1:1" x14ac:dyDescent="0.25">
      <c r="A50" s="30"/>
    </row>
    <row r="51" spans="1:1" x14ac:dyDescent="0.25">
      <c r="A51" s="30"/>
    </row>
    <row r="52" spans="1:1" x14ac:dyDescent="0.25">
      <c r="A52" s="30"/>
    </row>
    <row r="53" spans="1:1" x14ac:dyDescent="0.25">
      <c r="A53" s="30"/>
    </row>
    <row r="54" spans="1:1" x14ac:dyDescent="0.25">
      <c r="A54" s="30"/>
    </row>
    <row r="55" spans="1:1" x14ac:dyDescent="0.25">
      <c r="A55" s="30"/>
    </row>
    <row r="56" spans="1:1" x14ac:dyDescent="0.25">
      <c r="A56" s="30"/>
    </row>
    <row r="57" spans="1:1" x14ac:dyDescent="0.25">
      <c r="A57" s="30"/>
    </row>
    <row r="58" spans="1:1" x14ac:dyDescent="0.25">
      <c r="A58" s="30"/>
    </row>
    <row r="59" spans="1:1" x14ac:dyDescent="0.25">
      <c r="A59" s="30"/>
    </row>
    <row r="60" spans="1:1" x14ac:dyDescent="0.25">
      <c r="A60" s="30"/>
    </row>
    <row r="61" spans="1:1" x14ac:dyDescent="0.25">
      <c r="A61" s="30"/>
    </row>
    <row r="62" spans="1:1" x14ac:dyDescent="0.25">
      <c r="A62" s="30"/>
    </row>
    <row r="63" spans="1:1" x14ac:dyDescent="0.25">
      <c r="A63" s="30"/>
    </row>
    <row r="64" spans="1:1" x14ac:dyDescent="0.25">
      <c r="A64" s="30"/>
    </row>
    <row r="65" spans="1:1" x14ac:dyDescent="0.25">
      <c r="A65" s="30"/>
    </row>
    <row r="66" spans="1:1" x14ac:dyDescent="0.25">
      <c r="A66" s="30"/>
    </row>
    <row r="67" spans="1:1" x14ac:dyDescent="0.25">
      <c r="A67" s="30"/>
    </row>
    <row r="68" spans="1:1" x14ac:dyDescent="0.25">
      <c r="A68" s="30"/>
    </row>
    <row r="69" spans="1:1" x14ac:dyDescent="0.25">
      <c r="A69" s="30"/>
    </row>
    <row r="70" spans="1:1" x14ac:dyDescent="0.25">
      <c r="A70" s="30"/>
    </row>
    <row r="71" spans="1:1" x14ac:dyDescent="0.25">
      <c r="A71" s="30"/>
    </row>
    <row r="72" spans="1:1" x14ac:dyDescent="0.25">
      <c r="A72" s="30"/>
    </row>
    <row r="73" spans="1:1" x14ac:dyDescent="0.25">
      <c r="A73" s="30"/>
    </row>
    <row r="74" spans="1:1" x14ac:dyDescent="0.25">
      <c r="A74" s="30"/>
    </row>
    <row r="75" spans="1:1" x14ac:dyDescent="0.25">
      <c r="A75" s="30"/>
    </row>
    <row r="76" spans="1:1" x14ac:dyDescent="0.25">
      <c r="A76" s="30"/>
    </row>
    <row r="77" spans="1:1" x14ac:dyDescent="0.25">
      <c r="A77" s="30"/>
    </row>
    <row r="78" spans="1:1" x14ac:dyDescent="0.25">
      <c r="A78" s="30"/>
    </row>
    <row r="79" spans="1:1" x14ac:dyDescent="0.25">
      <c r="A79" s="30"/>
    </row>
    <row r="80" spans="1:1" x14ac:dyDescent="0.25">
      <c r="A80" s="30"/>
    </row>
    <row r="81" spans="1:1" x14ac:dyDescent="0.25">
      <c r="A81" s="30"/>
    </row>
    <row r="82" spans="1:1" x14ac:dyDescent="0.25">
      <c r="A82" s="30"/>
    </row>
    <row r="83" spans="1:1" x14ac:dyDescent="0.25">
      <c r="A83" s="30"/>
    </row>
    <row r="84" spans="1:1" x14ac:dyDescent="0.25">
      <c r="A84" s="30"/>
    </row>
    <row r="85" spans="1:1" x14ac:dyDescent="0.25">
      <c r="A85" s="30"/>
    </row>
    <row r="86" spans="1:1" x14ac:dyDescent="0.25">
      <c r="A86" s="30"/>
    </row>
    <row r="87" spans="1:1" x14ac:dyDescent="0.25">
      <c r="A87" s="30"/>
    </row>
    <row r="88" spans="1:1" x14ac:dyDescent="0.25">
      <c r="A88" s="30"/>
    </row>
    <row r="89" spans="1:1" x14ac:dyDescent="0.25">
      <c r="A89" s="30"/>
    </row>
    <row r="90" spans="1:1" x14ac:dyDescent="0.25">
      <c r="A90" s="30"/>
    </row>
    <row r="91" spans="1:1" x14ac:dyDescent="0.25">
      <c r="A91" s="30"/>
    </row>
    <row r="92" spans="1:1" x14ac:dyDescent="0.25">
      <c r="A92" s="30"/>
    </row>
    <row r="93" spans="1:1" x14ac:dyDescent="0.25">
      <c r="A93" s="30"/>
    </row>
    <row r="94" spans="1:1" x14ac:dyDescent="0.25">
      <c r="A94" s="30"/>
    </row>
    <row r="95" spans="1:1" x14ac:dyDescent="0.25">
      <c r="A95" s="30"/>
    </row>
    <row r="96" spans="1:1" x14ac:dyDescent="0.25">
      <c r="A96" s="30"/>
    </row>
    <row r="97" spans="1:1" x14ac:dyDescent="0.25">
      <c r="A97" s="30"/>
    </row>
    <row r="98" spans="1:1" x14ac:dyDescent="0.25">
      <c r="A98" s="30"/>
    </row>
    <row r="99" spans="1:1" x14ac:dyDescent="0.25">
      <c r="A99" s="30"/>
    </row>
    <row r="100" spans="1:1" x14ac:dyDescent="0.25">
      <c r="A100" s="30"/>
    </row>
    <row r="101" spans="1:1" x14ac:dyDescent="0.25">
      <c r="A101" s="30"/>
    </row>
    <row r="102" spans="1:1" x14ac:dyDescent="0.25">
      <c r="A102" s="30"/>
    </row>
    <row r="103" spans="1:1" x14ac:dyDescent="0.25">
      <c r="A103" s="30"/>
    </row>
    <row r="104" spans="1:1" x14ac:dyDescent="0.25">
      <c r="A104" s="30"/>
    </row>
    <row r="105" spans="1:1" x14ac:dyDescent="0.25">
      <c r="A105" s="30"/>
    </row>
    <row r="106" spans="1:1" x14ac:dyDescent="0.25">
      <c r="A106" s="30"/>
    </row>
    <row r="107" spans="1:1" x14ac:dyDescent="0.25">
      <c r="A107" s="30"/>
    </row>
    <row r="108" spans="1:1" x14ac:dyDescent="0.25">
      <c r="A108" s="30"/>
    </row>
    <row r="109" spans="1:1" x14ac:dyDescent="0.25">
      <c r="A109" s="30"/>
    </row>
    <row r="110" spans="1:1" x14ac:dyDescent="0.25">
      <c r="A110" s="30"/>
    </row>
    <row r="111" spans="1:1" x14ac:dyDescent="0.25">
      <c r="A111" s="30"/>
    </row>
    <row r="112" spans="1:1" x14ac:dyDescent="0.25">
      <c r="A112" s="30"/>
    </row>
    <row r="113" spans="1:1" x14ac:dyDescent="0.25">
      <c r="A113" s="30"/>
    </row>
    <row r="114" spans="1:1" x14ac:dyDescent="0.25">
      <c r="A114" s="30"/>
    </row>
    <row r="115" spans="1:1" x14ac:dyDescent="0.25">
      <c r="A115" s="30"/>
    </row>
    <row r="116" spans="1:1" x14ac:dyDescent="0.25">
      <c r="A116" s="30"/>
    </row>
    <row r="117" spans="1:1" x14ac:dyDescent="0.25">
      <c r="A117" s="30"/>
    </row>
    <row r="118" spans="1:1" x14ac:dyDescent="0.25">
      <c r="A118" s="30"/>
    </row>
    <row r="119" spans="1:1" x14ac:dyDescent="0.25">
      <c r="A119" s="30"/>
    </row>
    <row r="120" spans="1:1" x14ac:dyDescent="0.25">
      <c r="A120" s="30"/>
    </row>
    <row r="121" spans="1:1" x14ac:dyDescent="0.25">
      <c r="A121" s="30"/>
    </row>
    <row r="122" spans="1:1" x14ac:dyDescent="0.25">
      <c r="A122" s="30"/>
    </row>
    <row r="123" spans="1:1" x14ac:dyDescent="0.25">
      <c r="A123" s="30"/>
    </row>
    <row r="124" spans="1:1" x14ac:dyDescent="0.25">
      <c r="A124" s="30"/>
    </row>
    <row r="125" spans="1:1" x14ac:dyDescent="0.25">
      <c r="A125" s="30"/>
    </row>
    <row r="126" spans="1:1" x14ac:dyDescent="0.25">
      <c r="A126" s="30"/>
    </row>
  </sheetData>
  <sheetProtection sheet="1" objects="1" scenarios="1" selectLockedCells="1" selectUnlockedCells="1"/>
  <pageMargins left="0.70866141732283472" right="0.19685039370078741" top="0.78740157480314965" bottom="0.78740157480314965" header="0.31496062992125984" footer="0.31496062992125984"/>
  <pageSetup paperSize="9" scale="8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6"/>
  <sheetViews>
    <sheetView workbookViewId="0">
      <selection activeCell="I6" sqref="I6"/>
    </sheetView>
  </sheetViews>
  <sheetFormatPr baseColWidth="10" defaultRowHeight="15" x14ac:dyDescent="0.25"/>
  <cols>
    <col min="1" max="1" width="33.28515625" customWidth="1"/>
    <col min="2" max="2" width="32.140625" style="18" customWidth="1"/>
    <col min="3" max="3" width="14.140625" customWidth="1"/>
    <col min="4" max="4" width="15.85546875" customWidth="1"/>
  </cols>
  <sheetData>
    <row r="1" spans="1:4" ht="24" thickBot="1" x14ac:dyDescent="0.4">
      <c r="A1" s="28" t="s">
        <v>28</v>
      </c>
    </row>
    <row r="2" spans="1:4" s="19" customFormat="1" ht="35.25" customHeight="1" x14ac:dyDescent="0.25">
      <c r="A2" s="20" t="s">
        <v>1</v>
      </c>
      <c r="B2" s="44">
        <f>Übersicht!B18</f>
        <v>0</v>
      </c>
    </row>
    <row r="3" spans="1:4" s="19" customFormat="1" ht="29.25" customHeight="1" x14ac:dyDescent="0.25">
      <c r="A3" s="21" t="s">
        <v>17</v>
      </c>
      <c r="B3" s="22">
        <f>Übersicht!C18</f>
        <v>0</v>
      </c>
    </row>
    <row r="4" spans="1:4" s="19" customFormat="1" ht="24.75" customHeight="1" x14ac:dyDescent="0.25">
      <c r="A4" s="23" t="s">
        <v>2</v>
      </c>
      <c r="B4" s="24">
        <f>Übersicht!D18</f>
        <v>0</v>
      </c>
      <c r="C4" s="16"/>
      <c r="D4" s="17"/>
    </row>
    <row r="5" spans="1:4" s="19" customFormat="1" ht="29.25" customHeight="1" x14ac:dyDescent="0.25">
      <c r="A5" s="25" t="s">
        <v>11</v>
      </c>
      <c r="B5" s="26">
        <f>Übersicht!E18</f>
        <v>0</v>
      </c>
    </row>
    <row r="6" spans="1:4" s="19" customFormat="1" ht="29.25" customHeight="1" x14ac:dyDescent="0.25">
      <c r="A6" s="25" t="s">
        <v>12</v>
      </c>
      <c r="B6" s="26">
        <f>B5*12</f>
        <v>0</v>
      </c>
    </row>
    <row r="7" spans="1:4" s="19" customFormat="1" ht="29.25" customHeight="1" x14ac:dyDescent="0.25">
      <c r="A7" s="25" t="s">
        <v>39</v>
      </c>
      <c r="B7" s="24" t="str">
        <f>Übersicht!F18</f>
        <v/>
      </c>
    </row>
    <row r="8" spans="1:4" s="19" customFormat="1" ht="29.25" customHeight="1" x14ac:dyDescent="0.25">
      <c r="A8" s="25" t="s">
        <v>40</v>
      </c>
      <c r="B8" s="24" t="str">
        <f>Übersicht!G18</f>
        <v/>
      </c>
    </row>
    <row r="9" spans="1:4" s="19" customFormat="1" ht="29.25" customHeight="1" x14ac:dyDescent="0.25">
      <c r="A9" s="27" t="s">
        <v>13</v>
      </c>
      <c r="B9" s="22" t="e">
        <f>ROUND(B3/B5,2)</f>
        <v>#DIV/0!</v>
      </c>
    </row>
    <row r="10" spans="1:4" s="19" customFormat="1" ht="31.5" customHeight="1" x14ac:dyDescent="0.25">
      <c r="A10" s="45" t="s">
        <v>14</v>
      </c>
      <c r="B10" s="24">
        <f>Übersicht!M18</f>
        <v>0</v>
      </c>
    </row>
    <row r="11" spans="1:4" ht="31.5" customHeight="1" x14ac:dyDescent="0.25">
      <c r="A11" s="45" t="s">
        <v>15</v>
      </c>
      <c r="B11" s="24">
        <f>Übersicht!N18</f>
        <v>0</v>
      </c>
    </row>
    <row r="12" spans="1:4" ht="22.5" customHeight="1" x14ac:dyDescent="0.25">
      <c r="A12" s="46" t="s">
        <v>20</v>
      </c>
      <c r="B12" s="35">
        <f>B11-B10+1</f>
        <v>1</v>
      </c>
    </row>
    <row r="13" spans="1:4" ht="22.5" customHeight="1" thickBot="1" x14ac:dyDescent="0.3">
      <c r="A13" s="47" t="s">
        <v>19</v>
      </c>
      <c r="B13" s="29">
        <f>Übersicht!$C$8</f>
        <v>0</v>
      </c>
    </row>
    <row r="14" spans="1:4" ht="9.75" customHeight="1" x14ac:dyDescent="0.25"/>
    <row r="15" spans="1:4" ht="9.75" customHeight="1" thickBot="1" x14ac:dyDescent="0.3"/>
    <row r="16" spans="1:4" s="37" customFormat="1" ht="51.75" customHeight="1" thickBot="1" x14ac:dyDescent="0.3">
      <c r="A16" s="36" t="s">
        <v>18</v>
      </c>
      <c r="B16" s="38" t="s">
        <v>22</v>
      </c>
      <c r="C16" s="38" t="s">
        <v>20</v>
      </c>
      <c r="D16" s="39" t="s">
        <v>21</v>
      </c>
    </row>
    <row r="17" spans="1:4" ht="15.75" customHeight="1" x14ac:dyDescent="0.25">
      <c r="A17" s="33">
        <f>IF(B4="","",YEAR(B4))</f>
        <v>1900</v>
      </c>
      <c r="B17" s="34" t="e">
        <f>IF(B4="","",ROUND((B9*((12-MONTH(B4))+1))/12,2))</f>
        <v>#DIV/0!</v>
      </c>
      <c r="C17" s="40" t="str">
        <f>IF(A17="","",IF(A17=$B$13,$B$11-$B$10+1,""))</f>
        <v/>
      </c>
      <c r="D17" s="42" t="str">
        <f t="shared" ref="D17" si="0">IF(A17="","",IF(A17=$B$13,ROUND(C17*B17/(DATE(A17,12,31)-DATE(A17,1,1)+1),2),""))</f>
        <v/>
      </c>
    </row>
    <row r="18" spans="1:4" ht="15.75" customHeight="1" x14ac:dyDescent="0.25">
      <c r="A18" s="31">
        <f>IF(B5="","",YEAR(B4)+1)</f>
        <v>1901</v>
      </c>
      <c r="B18" s="32" t="e">
        <f>IF(A18="","",IF(AND(A18&gt;YEAR($B$4),A18&lt;YEAR($B$8)),ROUND(2*$B$3/$B$5-ROUND($B$3/$B$5,2),2),IF(A18=YEAR($B$8),$B$3-B17,"")))</f>
        <v>#VALUE!</v>
      </c>
      <c r="C18" s="41" t="str">
        <f t="shared" ref="C18:C42" si="1">IF(A18="","",IF(A18=$B$13,$B$11-$B$10+1,""))</f>
        <v/>
      </c>
      <c r="D18" s="43" t="str">
        <f>IF(A18="","",IF(OR(A18&lt;$B$13,A18&gt;$B$13),"",IF(A18&lt;YEAR($B$8),ROUND(C18*B18/(DATE(A18,12,31)-DATE(A18,1,1)+1),2),IF(A18=YEAR($B$8),ROUND(B18*C18/($B$8-DATE(YEAR($B$8),1,1)+1),2),""))))</f>
        <v/>
      </c>
    </row>
    <row r="19" spans="1:4" ht="15.75" customHeight="1" x14ac:dyDescent="0.25">
      <c r="A19" s="31" t="e">
        <f>IF($B$4="","",IF(YEAR($B$8)&gt;YEAR($B$4)+1,YEAR($B$4)+2,""))</f>
        <v>#VALUE!</v>
      </c>
      <c r="B19" s="32" t="e">
        <f>IF(A19="","",IF(AND(A19&gt;YEAR($B$4),A19&lt;YEAR($B$8)),ROUND(3*$B$3/$B$5-ROUND($B$3/$B$5*2,2),2),IF(A19=YEAR($B$8),$B$3-SUM($B$17:B18),"")))</f>
        <v>#VALUE!</v>
      </c>
      <c r="C19" s="41" t="e">
        <f t="shared" si="1"/>
        <v>#VALUE!</v>
      </c>
      <c r="D19" s="43" t="e">
        <f t="shared" ref="D19:D42" si="2">IF(A19="","",IF(OR(A19&lt;$B$13,A19&gt;$B$13),"",IF(A19&lt;YEAR($B$8),ROUND(C19*B19/(DATE(A19,12,31)-DATE(A19,1,1)+1),2),IF(A19=YEAR($B$8),ROUND(B19*C19/($B$8-DATE(YEAR($B$8),1,1)+1),2),""))))</f>
        <v>#VALUE!</v>
      </c>
    </row>
    <row r="20" spans="1:4" ht="15.75" customHeight="1" x14ac:dyDescent="0.25">
      <c r="A20" s="31" t="e">
        <f>IF($B$4="","",IF(YEAR($B$8)&gt;YEAR($B$4)+2,YEAR($B$4)+3,""))</f>
        <v>#VALUE!</v>
      </c>
      <c r="B20" s="32" t="e">
        <f>IF(A20="","",IF(AND(A20&gt;YEAR($B$4),A20&lt;YEAR($B$8)),ROUND(4*$B$3/$B$5-ROUND($B$3/$B$5*3,2),2),IF(A20=YEAR($B$8),$B$3-SUM($B$17:B19),"")))</f>
        <v>#VALUE!</v>
      </c>
      <c r="C20" s="41" t="e">
        <f t="shared" si="1"/>
        <v>#VALUE!</v>
      </c>
      <c r="D20" s="43" t="e">
        <f t="shared" si="2"/>
        <v>#VALUE!</v>
      </c>
    </row>
    <row r="21" spans="1:4" ht="15.75" customHeight="1" x14ac:dyDescent="0.25">
      <c r="A21" s="31" t="e">
        <f>IF($B$4="","",IF(YEAR($B$8)&gt;YEAR($B$4)+3,YEAR($B$4)+4,""))</f>
        <v>#VALUE!</v>
      </c>
      <c r="B21" s="32" t="e">
        <f>IF(A21="","",IF(AND(A21&gt;YEAR($B$4),A21&lt;YEAR($B$8)),ROUND(5*$B$3/$B$5-ROUND($B$3/$B$5*4,2),2),IF(A21=YEAR($B$8),$B$3-SUM($B$17:B20),"")))</f>
        <v>#VALUE!</v>
      </c>
      <c r="C21" s="41" t="e">
        <f t="shared" si="1"/>
        <v>#VALUE!</v>
      </c>
      <c r="D21" s="43" t="e">
        <f t="shared" si="2"/>
        <v>#VALUE!</v>
      </c>
    </row>
    <row r="22" spans="1:4" ht="15.75" customHeight="1" x14ac:dyDescent="0.25">
      <c r="A22" s="31" t="e">
        <f>IF($B$4="","",IF(YEAR($B$8)&gt;YEAR($B$4)+4,YEAR($B$4)+5,""))</f>
        <v>#VALUE!</v>
      </c>
      <c r="B22" s="32" t="e">
        <f>IF(A22="","",IF(AND(A22&gt;YEAR($B$4),A22&lt;YEAR($B$8)),ROUND(6*$B$3/$B$5-ROUND($B$3/$B$5*5,2),2),IF(A22=YEAR($B$8),$B$3-SUM($B$17:B21),"")))</f>
        <v>#VALUE!</v>
      </c>
      <c r="C22" s="41" t="e">
        <f t="shared" si="1"/>
        <v>#VALUE!</v>
      </c>
      <c r="D22" s="43" t="e">
        <f t="shared" si="2"/>
        <v>#VALUE!</v>
      </c>
    </row>
    <row r="23" spans="1:4" ht="15.75" customHeight="1" x14ac:dyDescent="0.25">
      <c r="A23" s="31" t="e">
        <f>IF($B$4="","",IF(YEAR($B$8)&gt;YEAR($B$4)+5,YEAR($B$4)+6,""))</f>
        <v>#VALUE!</v>
      </c>
      <c r="B23" s="32" t="e">
        <f>IF(A23="","",IF(AND(A23&gt;YEAR($B$4),A23&lt;YEAR($B$8)),ROUND(7*$B$3/$B$5-ROUND($B$3/$B$5*6,2),2),IF(A23=YEAR($B$8),$B$3-SUM($B$17:B22),"")))</f>
        <v>#VALUE!</v>
      </c>
      <c r="C23" s="41" t="e">
        <f t="shared" si="1"/>
        <v>#VALUE!</v>
      </c>
      <c r="D23" s="43" t="e">
        <f t="shared" si="2"/>
        <v>#VALUE!</v>
      </c>
    </row>
    <row r="24" spans="1:4" ht="15.75" customHeight="1" x14ac:dyDescent="0.25">
      <c r="A24" s="31" t="e">
        <f>IF($B$4="","",IF(YEAR($B$8)&gt;YEAR($B$4)+6,YEAR($B$4)+7,""))</f>
        <v>#VALUE!</v>
      </c>
      <c r="B24" s="32" t="e">
        <f>IF(A24="","",IF(AND(A24&gt;YEAR($B$4),A24&lt;YEAR($B$8)),ROUND(8*$B$3/$B$5-ROUND($B$3/$B$5*7,2),2),IF(A24=YEAR($B$8),$B$3-SUM($B$17:B23),"")))</f>
        <v>#VALUE!</v>
      </c>
      <c r="C24" s="41" t="e">
        <f t="shared" si="1"/>
        <v>#VALUE!</v>
      </c>
      <c r="D24" s="43" t="e">
        <f t="shared" si="2"/>
        <v>#VALUE!</v>
      </c>
    </row>
    <row r="25" spans="1:4" ht="15.75" customHeight="1" x14ac:dyDescent="0.25">
      <c r="A25" s="31" t="e">
        <f>IF($B$4="","",IF(YEAR($B$8)&gt;YEAR($B$4)+7,YEAR($B$4)+8,""))</f>
        <v>#VALUE!</v>
      </c>
      <c r="B25" s="32" t="e">
        <f>IF(A25="","",IF(AND(A25&gt;YEAR($B$4),A25&lt;YEAR($B$8)),ROUND(9*$B$3/$B$5-ROUND($B$3/$B$5*8,2),2),IF(A25=YEAR($B$8),$B$3-SUM($B$17:B24),"")))</f>
        <v>#VALUE!</v>
      </c>
      <c r="C25" s="41" t="e">
        <f t="shared" si="1"/>
        <v>#VALUE!</v>
      </c>
      <c r="D25" s="43" t="e">
        <f t="shared" si="2"/>
        <v>#VALUE!</v>
      </c>
    </row>
    <row r="26" spans="1:4" ht="15.75" customHeight="1" x14ac:dyDescent="0.25">
      <c r="A26" s="31" t="e">
        <f>IF($B$4="","",IF(YEAR($B$8)&gt;YEAR($B$4)+8,YEAR($B$4)+9,""))</f>
        <v>#VALUE!</v>
      </c>
      <c r="B26" s="32" t="e">
        <f>IF(A26="","",IF(AND(A26&gt;YEAR($B$4),A26&lt;YEAR($B$8)),ROUND(10*$B$3/$B$5-ROUND($B$3/$B$5*9,2),2),IF(A26=YEAR($B$8),$B$3-SUM($B$17:B25),"")))</f>
        <v>#VALUE!</v>
      </c>
      <c r="C26" s="41" t="e">
        <f t="shared" si="1"/>
        <v>#VALUE!</v>
      </c>
      <c r="D26" s="43" t="e">
        <f t="shared" si="2"/>
        <v>#VALUE!</v>
      </c>
    </row>
    <row r="27" spans="1:4" ht="15.75" customHeight="1" x14ac:dyDescent="0.25">
      <c r="A27" s="31" t="e">
        <f>IF($B$4="","",IF(YEAR($B$8)&gt;YEAR($B$4)+9,YEAR($B$4)+10,""))</f>
        <v>#VALUE!</v>
      </c>
      <c r="B27" s="32" t="e">
        <f>IF(A27="","",IF(AND(A27&gt;YEAR($B$4),A27&lt;YEAR($B$8)),ROUND(11*$B$3/$B$5-ROUND($B$3/$B$5*10,2),2),IF(A27=YEAR($B$8),$B$3-SUM($B$17:B26),"")))</f>
        <v>#VALUE!</v>
      </c>
      <c r="C27" s="41" t="e">
        <f t="shared" si="1"/>
        <v>#VALUE!</v>
      </c>
      <c r="D27" s="43" t="e">
        <f t="shared" si="2"/>
        <v>#VALUE!</v>
      </c>
    </row>
    <row r="28" spans="1:4" ht="15.75" x14ac:dyDescent="0.25">
      <c r="A28" s="31" t="e">
        <f>IF($B$4="","",IF(YEAR($B$8)&gt;YEAR($B$4)+10,YEAR($B$4)+11,""))</f>
        <v>#VALUE!</v>
      </c>
      <c r="B28" s="32" t="e">
        <f>IF(A28="","",IF(AND(A28&gt;YEAR($B$4),A28&lt;YEAR($B$8)),ROUND(12*$B$3/$B$5-ROUND($B$3/$B$5*11,2),2),IF(A28=YEAR($B$8),$B$3-SUM($B$17:B27),"")))</f>
        <v>#VALUE!</v>
      </c>
      <c r="C28" s="41" t="e">
        <f t="shared" si="1"/>
        <v>#VALUE!</v>
      </c>
      <c r="D28" s="43" t="e">
        <f t="shared" si="2"/>
        <v>#VALUE!</v>
      </c>
    </row>
    <row r="29" spans="1:4" ht="15.75" x14ac:dyDescent="0.25">
      <c r="A29" s="31" t="e">
        <f>IF($B$4="","",IF(YEAR($B$8)&gt;YEAR($B$4)+11,YEAR($B$4)+12,""))</f>
        <v>#VALUE!</v>
      </c>
      <c r="B29" s="32" t="e">
        <f>IF(A29="","",IF(AND(A29&gt;YEAR($B$4),A29&lt;YEAR($B$8)),ROUND(13*$B$3/$B$5-ROUND($B$3/$B$5*12,2),2),IF(A29=YEAR($B$8),$B$3-SUM($B$17:B28),"")))</f>
        <v>#VALUE!</v>
      </c>
      <c r="C29" s="41" t="e">
        <f t="shared" si="1"/>
        <v>#VALUE!</v>
      </c>
      <c r="D29" s="43" t="e">
        <f t="shared" si="2"/>
        <v>#VALUE!</v>
      </c>
    </row>
    <row r="30" spans="1:4" ht="15.75" x14ac:dyDescent="0.25">
      <c r="A30" s="31" t="e">
        <f>IF($B$4="","",IF(YEAR($B$8)&gt;YEAR($B$4)+12,YEAR($B$4)+13,""))</f>
        <v>#VALUE!</v>
      </c>
      <c r="B30" s="32" t="e">
        <f>IF(A30="","",IF(AND(A30&gt;YEAR($B$4),A30&lt;YEAR($B$8)),ROUND(14*$B$3/$B$5-ROUND($B$3/$B$5*13,2),2),IF(A30=YEAR($B$8),$B$3-SUM($B$17:B29),"")))</f>
        <v>#VALUE!</v>
      </c>
      <c r="C30" s="41" t="e">
        <f t="shared" si="1"/>
        <v>#VALUE!</v>
      </c>
      <c r="D30" s="43" t="e">
        <f t="shared" si="2"/>
        <v>#VALUE!</v>
      </c>
    </row>
    <row r="31" spans="1:4" ht="15.75" x14ac:dyDescent="0.25">
      <c r="A31" s="31" t="e">
        <f>IF($B$4="","",IF(YEAR($B$8)&gt;YEAR($B$4)+13,YEAR($B$4)+14,""))</f>
        <v>#VALUE!</v>
      </c>
      <c r="B31" s="32" t="e">
        <f>IF(A31="","",IF(AND(A31&gt;YEAR($B$4),A31&lt;YEAR($B$8)),ROUND(15*$B$3/$B$5-ROUND($B$3/$B$5*14,2),2),IF(A31=YEAR($B$8),$B$3-SUM($B$17:B30),"")))</f>
        <v>#VALUE!</v>
      </c>
      <c r="C31" s="41" t="e">
        <f t="shared" si="1"/>
        <v>#VALUE!</v>
      </c>
      <c r="D31" s="43" t="e">
        <f t="shared" si="2"/>
        <v>#VALUE!</v>
      </c>
    </row>
    <row r="32" spans="1:4" ht="15.75" x14ac:dyDescent="0.25">
      <c r="A32" s="31" t="e">
        <f>IF($B$4="","",IF(YEAR($B$8)&gt;YEAR($B$4)+14,YEAR($B$4)+15,""))</f>
        <v>#VALUE!</v>
      </c>
      <c r="B32" s="32" t="e">
        <f>IF(A32="","",IF(AND(A32&gt;YEAR($B$4),A32&lt;YEAR($B$8)),ROUND(16*$B$3/$B$5-ROUND($B$3/$B$5*15,2),2),IF(A32=YEAR($B$8),$B$3-SUM($B$17:B31),"")))</f>
        <v>#VALUE!</v>
      </c>
      <c r="C32" s="41" t="e">
        <f t="shared" si="1"/>
        <v>#VALUE!</v>
      </c>
      <c r="D32" s="43" t="e">
        <f t="shared" si="2"/>
        <v>#VALUE!</v>
      </c>
    </row>
    <row r="33" spans="1:4" ht="15.75" x14ac:dyDescent="0.25">
      <c r="A33" s="31" t="e">
        <f>IF($B$4="","",IF(YEAR($B$8)&gt;YEAR($B$4)+15,YEAR($B$4)+16,""))</f>
        <v>#VALUE!</v>
      </c>
      <c r="B33" s="32" t="e">
        <f>IF(A33="","",IF(AND(A33&gt;YEAR($B$4),A33&lt;YEAR($B$8)),ROUND(17*$B$3/$B$5-ROUND($B$3/$B$5*16,2),2),IF(A33=YEAR($B$8),$B$3-SUM($B$17:B32),"")))</f>
        <v>#VALUE!</v>
      </c>
      <c r="C33" s="41" t="e">
        <f t="shared" si="1"/>
        <v>#VALUE!</v>
      </c>
      <c r="D33" s="43" t="e">
        <f t="shared" si="2"/>
        <v>#VALUE!</v>
      </c>
    </row>
    <row r="34" spans="1:4" ht="15.75" x14ac:dyDescent="0.25">
      <c r="A34" s="31" t="e">
        <f>IF($B$4="","",IF(YEAR($B$8)&gt;YEAR($B$4)+16,YEAR($B$4)+17,""))</f>
        <v>#VALUE!</v>
      </c>
      <c r="B34" s="32" t="e">
        <f>IF(A34="","",IF(AND(A34&gt;YEAR($B$4),A34&lt;YEAR($B$8)),ROUND(18*$B$3/$B$5-ROUND($B$3/$B$5*17,2),2),IF(A34=YEAR($B$8),$B$3-SUM($B$17:B33),"")))</f>
        <v>#VALUE!</v>
      </c>
      <c r="C34" s="41" t="e">
        <f t="shared" si="1"/>
        <v>#VALUE!</v>
      </c>
      <c r="D34" s="43" t="e">
        <f t="shared" si="2"/>
        <v>#VALUE!</v>
      </c>
    </row>
    <row r="35" spans="1:4" ht="15.75" x14ac:dyDescent="0.25">
      <c r="A35" s="31" t="e">
        <f>IF($B$4="","",IF(YEAR($B$8)&gt;YEAR($B$4)+17,YEAR($B$4)+18,""))</f>
        <v>#VALUE!</v>
      </c>
      <c r="B35" s="32" t="e">
        <f>IF(A35="","",IF(AND(A35&gt;YEAR($B$4),A35&lt;YEAR($B$8)),ROUND(19*$B$3/$B$5-ROUND($B$3/$B$5*18,2),2),IF(A35=YEAR($B$8),$B$3-SUM($B$17:B34),"")))</f>
        <v>#VALUE!</v>
      </c>
      <c r="C35" s="41" t="e">
        <f t="shared" si="1"/>
        <v>#VALUE!</v>
      </c>
      <c r="D35" s="43" t="e">
        <f t="shared" si="2"/>
        <v>#VALUE!</v>
      </c>
    </row>
    <row r="36" spans="1:4" ht="15.75" x14ac:dyDescent="0.25">
      <c r="A36" s="31" t="e">
        <f>IF($B$4="","",IF(YEAR($B$8)&gt;YEAR($B$4)+18,YEAR($B$4)+19,""))</f>
        <v>#VALUE!</v>
      </c>
      <c r="B36" s="32" t="e">
        <f>IF(A36="","",IF(AND(A36&gt;YEAR($B$4),A36&lt;YEAR($B$8)),ROUND(20*$B$3/$B$5-ROUND($B$3/$B$5*19,2),2),IF(A36=YEAR($B$8),$B$3-SUM($B$17:B35),"")))</f>
        <v>#VALUE!</v>
      </c>
      <c r="C36" s="41" t="e">
        <f t="shared" si="1"/>
        <v>#VALUE!</v>
      </c>
      <c r="D36" s="43" t="e">
        <f t="shared" si="2"/>
        <v>#VALUE!</v>
      </c>
    </row>
    <row r="37" spans="1:4" ht="15.75" x14ac:dyDescent="0.25">
      <c r="A37" s="31" t="e">
        <f>IF($B$4="","",IF(YEAR($B$8)&gt;YEAR($B$4)+19,YEAR($B$4)+20,""))</f>
        <v>#VALUE!</v>
      </c>
      <c r="B37" s="32" t="e">
        <f>IF(A37="","",IF(AND(A37&gt;YEAR($B$4),A37&lt;YEAR($B$8)),ROUND(21*$B$3/$B$5-ROUND($B$3/$B$5*20,2),2),IF(A37=YEAR($B$8),$B$3-SUM($B$17:B36),"")))</f>
        <v>#VALUE!</v>
      </c>
      <c r="C37" s="41" t="e">
        <f t="shared" si="1"/>
        <v>#VALUE!</v>
      </c>
      <c r="D37" s="43" t="e">
        <f t="shared" si="2"/>
        <v>#VALUE!</v>
      </c>
    </row>
    <row r="38" spans="1:4" ht="15.75" x14ac:dyDescent="0.25">
      <c r="A38" s="31" t="e">
        <f>IF($B$4="","",IF(YEAR($B$8)&gt;YEAR($B$4)+20,YEAR($B$4)+21,""))</f>
        <v>#VALUE!</v>
      </c>
      <c r="B38" s="32" t="e">
        <f>IF(A38="","",IF(AND(A38&gt;YEAR($B$4),A38&lt;YEAR($B$8)),ROUND(22*$B$3/$B$5-ROUND($B$3/$B$5*21,2),2),IF(A38=YEAR($B$8),$B$3-SUM($B$17:B37),"")))</f>
        <v>#VALUE!</v>
      </c>
      <c r="C38" s="41" t="e">
        <f t="shared" si="1"/>
        <v>#VALUE!</v>
      </c>
      <c r="D38" s="43" t="e">
        <f t="shared" si="2"/>
        <v>#VALUE!</v>
      </c>
    </row>
    <row r="39" spans="1:4" ht="15.75" x14ac:dyDescent="0.25">
      <c r="A39" s="31" t="e">
        <f>IF($B$4="","",IF(YEAR($B$8)&gt;YEAR($B$4)+21,YEAR($B$4)+22,""))</f>
        <v>#VALUE!</v>
      </c>
      <c r="B39" s="32" t="e">
        <f>IF(A39="","",IF(AND(A39&gt;YEAR($B$4),A39&lt;YEAR($B$8)),ROUND(23*$B$3/$B$5-ROUND($B$3/$B$5*22,2),2),IF(A39=YEAR($B$8),$B$3-SUM($B$17:B38),"")))</f>
        <v>#VALUE!</v>
      </c>
      <c r="C39" s="41" t="e">
        <f t="shared" si="1"/>
        <v>#VALUE!</v>
      </c>
      <c r="D39" s="43" t="e">
        <f t="shared" si="2"/>
        <v>#VALUE!</v>
      </c>
    </row>
    <row r="40" spans="1:4" ht="15.75" x14ac:dyDescent="0.25">
      <c r="A40" s="31" t="e">
        <f>IF($B$4="","",IF(YEAR($B$8)&gt;YEAR($B$4)+22,YEAR($B$4)+23,""))</f>
        <v>#VALUE!</v>
      </c>
      <c r="B40" s="32" t="e">
        <f>IF(A40="","",IF(AND(A40&gt;YEAR($B$4),A40&lt;YEAR($B$8)),ROUND(24*$B$3/$B$5-ROUND($B$3/$B$5*23,2),2),IF(A40=YEAR($B$8),$B$3-SUM($B$17:B39),"")))</f>
        <v>#VALUE!</v>
      </c>
      <c r="C40" s="41" t="e">
        <f t="shared" si="1"/>
        <v>#VALUE!</v>
      </c>
      <c r="D40" s="43" t="e">
        <f t="shared" si="2"/>
        <v>#VALUE!</v>
      </c>
    </row>
    <row r="41" spans="1:4" ht="15.75" x14ac:dyDescent="0.25">
      <c r="A41" s="31" t="e">
        <f>IF($B$4="","",IF(YEAR($B$8)&gt;YEAR($B$4)+23,YEAR($B$4)+24,""))</f>
        <v>#VALUE!</v>
      </c>
      <c r="B41" s="32" t="e">
        <f>IF(A41="","",IF(AND(A41&gt;YEAR($B$4),A41&lt;YEAR($B$8)),ROUND(25*$B$3/$B$5-ROUND($B$3/$B$5*24,2),2),IF(A41=YEAR($B$8),$B$3-SUM($B$17:B40),"")))</f>
        <v>#VALUE!</v>
      </c>
      <c r="C41" s="41" t="e">
        <f t="shared" si="1"/>
        <v>#VALUE!</v>
      </c>
      <c r="D41" s="43" t="e">
        <f t="shared" si="2"/>
        <v>#VALUE!</v>
      </c>
    </row>
    <row r="42" spans="1:4" ht="15.75" x14ac:dyDescent="0.25">
      <c r="A42" s="31" t="e">
        <f>IF($B$4="","",IF(YEAR($B$8)&gt;YEAR($B$4)+24,YEAR($B$4)+25,""))</f>
        <v>#VALUE!</v>
      </c>
      <c r="B42" s="32" t="e">
        <f>IF(A42="","",IF(AND(A42&gt;YEAR($B$4),A42&lt;YEAR($B$8)),ROUND(26*$B$3/$B$5-ROUND($B$3/$B$5*25,2),2),IF(A42=YEAR($B$8),$B$3-SUM($B$17:B41),"")))</f>
        <v>#VALUE!</v>
      </c>
      <c r="C42" s="41" t="e">
        <f t="shared" si="1"/>
        <v>#VALUE!</v>
      </c>
      <c r="D42" s="43" t="e">
        <f t="shared" si="2"/>
        <v>#VALUE!</v>
      </c>
    </row>
    <row r="43" spans="1:4" x14ac:dyDescent="0.25">
      <c r="A43" s="30"/>
    </row>
    <row r="44" spans="1:4" x14ac:dyDescent="0.25">
      <c r="A44" s="30"/>
    </row>
    <row r="45" spans="1:4" x14ac:dyDescent="0.25">
      <c r="A45" s="30"/>
    </row>
    <row r="46" spans="1:4" x14ac:dyDescent="0.25">
      <c r="A46" s="30"/>
    </row>
    <row r="47" spans="1:4" x14ac:dyDescent="0.25">
      <c r="A47" s="30"/>
    </row>
    <row r="48" spans="1:4" x14ac:dyDescent="0.25">
      <c r="A48" s="30"/>
    </row>
    <row r="49" spans="1:1" x14ac:dyDescent="0.25">
      <c r="A49" s="30"/>
    </row>
    <row r="50" spans="1:1" x14ac:dyDescent="0.25">
      <c r="A50" s="30"/>
    </row>
    <row r="51" spans="1:1" x14ac:dyDescent="0.25">
      <c r="A51" s="30"/>
    </row>
    <row r="52" spans="1:1" x14ac:dyDescent="0.25">
      <c r="A52" s="30"/>
    </row>
    <row r="53" spans="1:1" x14ac:dyDescent="0.25">
      <c r="A53" s="30"/>
    </row>
    <row r="54" spans="1:1" x14ac:dyDescent="0.25">
      <c r="A54" s="30"/>
    </row>
    <row r="55" spans="1:1" x14ac:dyDescent="0.25">
      <c r="A55" s="30"/>
    </row>
    <row r="56" spans="1:1" x14ac:dyDescent="0.25">
      <c r="A56" s="30"/>
    </row>
    <row r="57" spans="1:1" x14ac:dyDescent="0.25">
      <c r="A57" s="30"/>
    </row>
    <row r="58" spans="1:1" x14ac:dyDescent="0.25">
      <c r="A58" s="30"/>
    </row>
    <row r="59" spans="1:1" x14ac:dyDescent="0.25">
      <c r="A59" s="30"/>
    </row>
    <row r="60" spans="1:1" x14ac:dyDescent="0.25">
      <c r="A60" s="30"/>
    </row>
    <row r="61" spans="1:1" x14ac:dyDescent="0.25">
      <c r="A61" s="30"/>
    </row>
    <row r="62" spans="1:1" x14ac:dyDescent="0.25">
      <c r="A62" s="30"/>
    </row>
    <row r="63" spans="1:1" x14ac:dyDescent="0.25">
      <c r="A63" s="30"/>
    </row>
    <row r="64" spans="1:1" x14ac:dyDescent="0.25">
      <c r="A64" s="30"/>
    </row>
    <row r="65" spans="1:1" x14ac:dyDescent="0.25">
      <c r="A65" s="30"/>
    </row>
    <row r="66" spans="1:1" x14ac:dyDescent="0.25">
      <c r="A66" s="30"/>
    </row>
    <row r="67" spans="1:1" x14ac:dyDescent="0.25">
      <c r="A67" s="30"/>
    </row>
    <row r="68" spans="1:1" x14ac:dyDescent="0.25">
      <c r="A68" s="30"/>
    </row>
    <row r="69" spans="1:1" x14ac:dyDescent="0.25">
      <c r="A69" s="30"/>
    </row>
    <row r="70" spans="1:1" x14ac:dyDescent="0.25">
      <c r="A70" s="30"/>
    </row>
    <row r="71" spans="1:1" x14ac:dyDescent="0.25">
      <c r="A71" s="30"/>
    </row>
    <row r="72" spans="1:1" x14ac:dyDescent="0.25">
      <c r="A72" s="30"/>
    </row>
    <row r="73" spans="1:1" x14ac:dyDescent="0.25">
      <c r="A73" s="30"/>
    </row>
    <row r="74" spans="1:1" x14ac:dyDescent="0.25">
      <c r="A74" s="30"/>
    </row>
    <row r="75" spans="1:1" x14ac:dyDescent="0.25">
      <c r="A75" s="30"/>
    </row>
    <row r="76" spans="1:1" x14ac:dyDescent="0.25">
      <c r="A76" s="30"/>
    </row>
    <row r="77" spans="1:1" x14ac:dyDescent="0.25">
      <c r="A77" s="30"/>
    </row>
    <row r="78" spans="1:1" x14ac:dyDescent="0.25">
      <c r="A78" s="30"/>
    </row>
    <row r="79" spans="1:1" x14ac:dyDescent="0.25">
      <c r="A79" s="30"/>
    </row>
    <row r="80" spans="1:1" x14ac:dyDescent="0.25">
      <c r="A80" s="30"/>
    </row>
    <row r="81" spans="1:1" x14ac:dyDescent="0.25">
      <c r="A81" s="30"/>
    </row>
    <row r="82" spans="1:1" x14ac:dyDescent="0.25">
      <c r="A82" s="30"/>
    </row>
    <row r="83" spans="1:1" x14ac:dyDescent="0.25">
      <c r="A83" s="30"/>
    </row>
    <row r="84" spans="1:1" x14ac:dyDescent="0.25">
      <c r="A84" s="30"/>
    </row>
    <row r="85" spans="1:1" x14ac:dyDescent="0.25">
      <c r="A85" s="30"/>
    </row>
    <row r="86" spans="1:1" x14ac:dyDescent="0.25">
      <c r="A86" s="30"/>
    </row>
    <row r="87" spans="1:1" x14ac:dyDescent="0.25">
      <c r="A87" s="30"/>
    </row>
    <row r="88" spans="1:1" x14ac:dyDescent="0.25">
      <c r="A88" s="30"/>
    </row>
    <row r="89" spans="1:1" x14ac:dyDescent="0.25">
      <c r="A89" s="30"/>
    </row>
    <row r="90" spans="1:1" x14ac:dyDescent="0.25">
      <c r="A90" s="30"/>
    </row>
    <row r="91" spans="1:1" x14ac:dyDescent="0.25">
      <c r="A91" s="30"/>
    </row>
    <row r="92" spans="1:1" x14ac:dyDescent="0.25">
      <c r="A92" s="30"/>
    </row>
    <row r="93" spans="1:1" x14ac:dyDescent="0.25">
      <c r="A93" s="30"/>
    </row>
    <row r="94" spans="1:1" x14ac:dyDescent="0.25">
      <c r="A94" s="30"/>
    </row>
    <row r="95" spans="1:1" x14ac:dyDescent="0.25">
      <c r="A95" s="30"/>
    </row>
    <row r="96" spans="1:1" x14ac:dyDescent="0.25">
      <c r="A96" s="30"/>
    </row>
    <row r="97" spans="1:1" x14ac:dyDescent="0.25">
      <c r="A97" s="30"/>
    </row>
    <row r="98" spans="1:1" x14ac:dyDescent="0.25">
      <c r="A98" s="30"/>
    </row>
    <row r="99" spans="1:1" x14ac:dyDescent="0.25">
      <c r="A99" s="30"/>
    </row>
    <row r="100" spans="1:1" x14ac:dyDescent="0.25">
      <c r="A100" s="30"/>
    </row>
    <row r="101" spans="1:1" x14ac:dyDescent="0.25">
      <c r="A101" s="30"/>
    </row>
    <row r="102" spans="1:1" x14ac:dyDescent="0.25">
      <c r="A102" s="30"/>
    </row>
    <row r="103" spans="1:1" x14ac:dyDescent="0.25">
      <c r="A103" s="30"/>
    </row>
    <row r="104" spans="1:1" x14ac:dyDescent="0.25">
      <c r="A104" s="30"/>
    </row>
    <row r="105" spans="1:1" x14ac:dyDescent="0.25">
      <c r="A105" s="30"/>
    </row>
    <row r="106" spans="1:1" x14ac:dyDescent="0.25">
      <c r="A106" s="30"/>
    </row>
    <row r="107" spans="1:1" x14ac:dyDescent="0.25">
      <c r="A107" s="30"/>
    </row>
    <row r="108" spans="1:1" x14ac:dyDescent="0.25">
      <c r="A108" s="30"/>
    </row>
    <row r="109" spans="1:1" x14ac:dyDescent="0.25">
      <c r="A109" s="30"/>
    </row>
    <row r="110" spans="1:1" x14ac:dyDescent="0.25">
      <c r="A110" s="30"/>
    </row>
    <row r="111" spans="1:1" x14ac:dyDescent="0.25">
      <c r="A111" s="30"/>
    </row>
    <row r="112" spans="1:1" x14ac:dyDescent="0.25">
      <c r="A112" s="30"/>
    </row>
    <row r="113" spans="1:1" x14ac:dyDescent="0.25">
      <c r="A113" s="30"/>
    </row>
    <row r="114" spans="1:1" x14ac:dyDescent="0.25">
      <c r="A114" s="30"/>
    </row>
    <row r="115" spans="1:1" x14ac:dyDescent="0.25">
      <c r="A115" s="30"/>
    </row>
    <row r="116" spans="1:1" x14ac:dyDescent="0.25">
      <c r="A116" s="30"/>
    </row>
    <row r="117" spans="1:1" x14ac:dyDescent="0.25">
      <c r="A117" s="30"/>
    </row>
    <row r="118" spans="1:1" x14ac:dyDescent="0.25">
      <c r="A118" s="30"/>
    </row>
    <row r="119" spans="1:1" x14ac:dyDescent="0.25">
      <c r="A119" s="30"/>
    </row>
    <row r="120" spans="1:1" x14ac:dyDescent="0.25">
      <c r="A120" s="30"/>
    </row>
    <row r="121" spans="1:1" x14ac:dyDescent="0.25">
      <c r="A121" s="30"/>
    </row>
    <row r="122" spans="1:1" x14ac:dyDescent="0.25">
      <c r="A122" s="30"/>
    </row>
    <row r="123" spans="1:1" x14ac:dyDescent="0.25">
      <c r="A123" s="30"/>
    </row>
    <row r="124" spans="1:1" x14ac:dyDescent="0.25">
      <c r="A124" s="30"/>
    </row>
    <row r="125" spans="1:1" x14ac:dyDescent="0.25">
      <c r="A125" s="30"/>
    </row>
    <row r="126" spans="1:1" x14ac:dyDescent="0.25">
      <c r="A126" s="30"/>
    </row>
  </sheetData>
  <sheetProtection sheet="1" objects="1" scenarios="1" selectLockedCells="1" selectUnlockedCells="1"/>
  <pageMargins left="0.70866141732283472" right="0.19685039370078741" top="0.78740157480314965" bottom="0.78740157480314965" header="0.31496062992125984" footer="0.31496062992125984"/>
  <pageSetup paperSize="9" scale="8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6"/>
  <sheetViews>
    <sheetView workbookViewId="0">
      <selection activeCell="I6" sqref="I6"/>
    </sheetView>
  </sheetViews>
  <sheetFormatPr baseColWidth="10" defaultRowHeight="15" x14ac:dyDescent="0.25"/>
  <cols>
    <col min="1" max="1" width="33.28515625" customWidth="1"/>
    <col min="2" max="2" width="32.140625" style="18" customWidth="1"/>
    <col min="3" max="3" width="14.140625" customWidth="1"/>
    <col min="4" max="4" width="15.85546875" customWidth="1"/>
  </cols>
  <sheetData>
    <row r="1" spans="1:4" ht="24" thickBot="1" x14ac:dyDescent="0.4">
      <c r="A1" s="28" t="s">
        <v>29</v>
      </c>
    </row>
    <row r="2" spans="1:4" s="19" customFormat="1" ht="35.25" customHeight="1" x14ac:dyDescent="0.25">
      <c r="A2" s="20" t="s">
        <v>1</v>
      </c>
      <c r="B2" s="44">
        <f>Übersicht!B19</f>
        <v>0</v>
      </c>
    </row>
    <row r="3" spans="1:4" s="19" customFormat="1" ht="29.25" customHeight="1" x14ac:dyDescent="0.25">
      <c r="A3" s="21" t="s">
        <v>17</v>
      </c>
      <c r="B3" s="22">
        <f>Übersicht!C19</f>
        <v>0</v>
      </c>
    </row>
    <row r="4" spans="1:4" s="19" customFormat="1" ht="24.75" customHeight="1" x14ac:dyDescent="0.25">
      <c r="A4" s="23" t="s">
        <v>2</v>
      </c>
      <c r="B4" s="24">
        <f>Übersicht!D19</f>
        <v>0</v>
      </c>
      <c r="C4" s="16"/>
      <c r="D4" s="17"/>
    </row>
    <row r="5" spans="1:4" s="19" customFormat="1" ht="29.25" customHeight="1" x14ac:dyDescent="0.25">
      <c r="A5" s="25" t="s">
        <v>11</v>
      </c>
      <c r="B5" s="26">
        <f>Übersicht!E19</f>
        <v>0</v>
      </c>
    </row>
    <row r="6" spans="1:4" s="19" customFormat="1" ht="29.25" customHeight="1" x14ac:dyDescent="0.25">
      <c r="A6" s="25" t="s">
        <v>12</v>
      </c>
      <c r="B6" s="26">
        <f>B5*12</f>
        <v>0</v>
      </c>
    </row>
    <row r="7" spans="1:4" s="19" customFormat="1" ht="29.25" customHeight="1" x14ac:dyDescent="0.25">
      <c r="A7" s="25" t="s">
        <v>39</v>
      </c>
      <c r="B7" s="24" t="str">
        <f>Übersicht!F19</f>
        <v/>
      </c>
    </row>
    <row r="8" spans="1:4" s="19" customFormat="1" ht="29.25" customHeight="1" x14ac:dyDescent="0.25">
      <c r="A8" s="25" t="s">
        <v>40</v>
      </c>
      <c r="B8" s="24" t="str">
        <f>Übersicht!G19</f>
        <v/>
      </c>
    </row>
    <row r="9" spans="1:4" s="19" customFormat="1" ht="29.25" customHeight="1" x14ac:dyDescent="0.25">
      <c r="A9" s="27" t="s">
        <v>13</v>
      </c>
      <c r="B9" s="22" t="e">
        <f>ROUND(B3/B5,2)</f>
        <v>#DIV/0!</v>
      </c>
    </row>
    <row r="10" spans="1:4" s="19" customFormat="1" ht="31.5" customHeight="1" x14ac:dyDescent="0.25">
      <c r="A10" s="45" t="s">
        <v>14</v>
      </c>
      <c r="B10" s="24">
        <f>Übersicht!M19</f>
        <v>0</v>
      </c>
    </row>
    <row r="11" spans="1:4" ht="31.5" customHeight="1" x14ac:dyDescent="0.25">
      <c r="A11" s="45" t="s">
        <v>15</v>
      </c>
      <c r="B11" s="24">
        <f>Übersicht!N19</f>
        <v>0</v>
      </c>
    </row>
    <row r="12" spans="1:4" ht="22.5" customHeight="1" x14ac:dyDescent="0.25">
      <c r="A12" s="46" t="s">
        <v>20</v>
      </c>
      <c r="B12" s="35">
        <f>B11-B10+1</f>
        <v>1</v>
      </c>
    </row>
    <row r="13" spans="1:4" ht="22.5" customHeight="1" thickBot="1" x14ac:dyDescent="0.3">
      <c r="A13" s="47" t="s">
        <v>19</v>
      </c>
      <c r="B13" s="29">
        <f>Übersicht!$C$8</f>
        <v>0</v>
      </c>
    </row>
    <row r="14" spans="1:4" ht="9.75" customHeight="1" x14ac:dyDescent="0.25"/>
    <row r="15" spans="1:4" ht="9.75" customHeight="1" thickBot="1" x14ac:dyDescent="0.3"/>
    <row r="16" spans="1:4" s="37" customFormat="1" ht="51.75" customHeight="1" thickBot="1" x14ac:dyDescent="0.3">
      <c r="A16" s="36" t="s">
        <v>18</v>
      </c>
      <c r="B16" s="38" t="s">
        <v>22</v>
      </c>
      <c r="C16" s="38" t="s">
        <v>20</v>
      </c>
      <c r="D16" s="39" t="s">
        <v>21</v>
      </c>
    </row>
    <row r="17" spans="1:4" ht="15.75" customHeight="1" x14ac:dyDescent="0.25">
      <c r="A17" s="33">
        <f>IF(B4="","",YEAR(B4))</f>
        <v>1900</v>
      </c>
      <c r="B17" s="34" t="e">
        <f>IF(B4="","",ROUND((B9*((12-MONTH(B4))+1))/12,2))</f>
        <v>#DIV/0!</v>
      </c>
      <c r="C17" s="40" t="str">
        <f>IF(A17="","",IF(A17=$B$13,$B$11-$B$10+1,""))</f>
        <v/>
      </c>
      <c r="D17" s="42" t="str">
        <f t="shared" ref="D17" si="0">IF(A17="","",IF(A17=$B$13,ROUND(C17*B17/(DATE(A17,12,31)-DATE(A17,1,1)+1),2),""))</f>
        <v/>
      </c>
    </row>
    <row r="18" spans="1:4" ht="15.75" customHeight="1" x14ac:dyDescent="0.25">
      <c r="A18" s="31">
        <f>IF(B5="","",YEAR(B4)+1)</f>
        <v>1901</v>
      </c>
      <c r="B18" s="32" t="e">
        <f>IF(A18="","",IF(AND(A18&gt;YEAR($B$4),A18&lt;YEAR($B$8)),ROUND(2*$B$3/$B$5-ROUND($B$3/$B$5,2),2),IF(A18=YEAR($B$8),$B$3-B17,"")))</f>
        <v>#VALUE!</v>
      </c>
      <c r="C18" s="41" t="str">
        <f t="shared" ref="C18:C42" si="1">IF(A18="","",IF(A18=$B$13,$B$11-$B$10+1,""))</f>
        <v/>
      </c>
      <c r="D18" s="43" t="str">
        <f>IF(A18="","",IF(OR(A18&lt;$B$13,A18&gt;$B$13),"",IF(A18&lt;YEAR($B$8),ROUND(C18*B18/(DATE(A18,12,31)-DATE(A18,1,1)+1),2),IF(A18=YEAR($B$8),ROUND(B18*C18/($B$8-DATE(YEAR($B$8),1,1)+1),2),""))))</f>
        <v/>
      </c>
    </row>
    <row r="19" spans="1:4" ht="15.75" customHeight="1" x14ac:dyDescent="0.25">
      <c r="A19" s="31" t="e">
        <f>IF($B$4="","",IF(YEAR($B$8)&gt;YEAR($B$4)+1,YEAR($B$4)+2,""))</f>
        <v>#VALUE!</v>
      </c>
      <c r="B19" s="32" t="e">
        <f>IF(A19="","",IF(AND(A19&gt;YEAR($B$4),A19&lt;YEAR($B$8)),ROUND(3*$B$3/$B$5-ROUND($B$3/$B$5*2,2),2),IF(A19=YEAR($B$8),$B$3-SUM($B$17:B18),"")))</f>
        <v>#VALUE!</v>
      </c>
      <c r="C19" s="41" t="e">
        <f t="shared" si="1"/>
        <v>#VALUE!</v>
      </c>
      <c r="D19" s="43" t="e">
        <f t="shared" ref="D19:D42" si="2">IF(A19="","",IF(OR(A19&lt;$B$13,A19&gt;$B$13),"",IF(A19&lt;YEAR($B$8),ROUND(C19*B19/(DATE(A19,12,31)-DATE(A19,1,1)+1),2),IF(A19=YEAR($B$8),ROUND(B19*C19/($B$8-DATE(YEAR($B$8),1,1)+1),2),""))))</f>
        <v>#VALUE!</v>
      </c>
    </row>
    <row r="20" spans="1:4" ht="15.75" customHeight="1" x14ac:dyDescent="0.25">
      <c r="A20" s="31" t="e">
        <f>IF($B$4="","",IF(YEAR($B$8)&gt;YEAR($B$4)+2,YEAR($B$4)+3,""))</f>
        <v>#VALUE!</v>
      </c>
      <c r="B20" s="32" t="e">
        <f>IF(A20="","",IF(AND(A20&gt;YEAR($B$4),A20&lt;YEAR($B$8)),ROUND(4*$B$3/$B$5-ROUND($B$3/$B$5*3,2),2),IF(A20=YEAR($B$8),$B$3-SUM($B$17:B19),"")))</f>
        <v>#VALUE!</v>
      </c>
      <c r="C20" s="41" t="e">
        <f t="shared" si="1"/>
        <v>#VALUE!</v>
      </c>
      <c r="D20" s="43" t="e">
        <f t="shared" si="2"/>
        <v>#VALUE!</v>
      </c>
    </row>
    <row r="21" spans="1:4" ht="15.75" customHeight="1" x14ac:dyDescent="0.25">
      <c r="A21" s="31" t="e">
        <f>IF($B$4="","",IF(YEAR($B$8)&gt;YEAR($B$4)+3,YEAR($B$4)+4,""))</f>
        <v>#VALUE!</v>
      </c>
      <c r="B21" s="32" t="e">
        <f>IF(A21="","",IF(AND(A21&gt;YEAR($B$4),A21&lt;YEAR($B$8)),ROUND(5*$B$3/$B$5-ROUND($B$3/$B$5*4,2),2),IF(A21=YEAR($B$8),$B$3-SUM($B$17:B20),"")))</f>
        <v>#VALUE!</v>
      </c>
      <c r="C21" s="41" t="e">
        <f t="shared" si="1"/>
        <v>#VALUE!</v>
      </c>
      <c r="D21" s="43" t="e">
        <f t="shared" si="2"/>
        <v>#VALUE!</v>
      </c>
    </row>
    <row r="22" spans="1:4" ht="15.75" customHeight="1" x14ac:dyDescent="0.25">
      <c r="A22" s="31" t="e">
        <f>IF($B$4="","",IF(YEAR($B$8)&gt;YEAR($B$4)+4,YEAR($B$4)+5,""))</f>
        <v>#VALUE!</v>
      </c>
      <c r="B22" s="32" t="e">
        <f>IF(A22="","",IF(AND(A22&gt;YEAR($B$4),A22&lt;YEAR($B$8)),ROUND(6*$B$3/$B$5-ROUND($B$3/$B$5*5,2),2),IF(A22=YEAR($B$8),$B$3-SUM($B$17:B21),"")))</f>
        <v>#VALUE!</v>
      </c>
      <c r="C22" s="41" t="e">
        <f t="shared" si="1"/>
        <v>#VALUE!</v>
      </c>
      <c r="D22" s="43" t="e">
        <f t="shared" si="2"/>
        <v>#VALUE!</v>
      </c>
    </row>
    <row r="23" spans="1:4" ht="15.75" customHeight="1" x14ac:dyDescent="0.25">
      <c r="A23" s="31" t="e">
        <f>IF($B$4="","",IF(YEAR($B$8)&gt;YEAR($B$4)+5,YEAR($B$4)+6,""))</f>
        <v>#VALUE!</v>
      </c>
      <c r="B23" s="32" t="e">
        <f>IF(A23="","",IF(AND(A23&gt;YEAR($B$4),A23&lt;YEAR($B$8)),ROUND(7*$B$3/$B$5-ROUND($B$3/$B$5*6,2),2),IF(A23=YEAR($B$8),$B$3-SUM($B$17:B22),"")))</f>
        <v>#VALUE!</v>
      </c>
      <c r="C23" s="41" t="e">
        <f t="shared" si="1"/>
        <v>#VALUE!</v>
      </c>
      <c r="D23" s="43" t="e">
        <f t="shared" si="2"/>
        <v>#VALUE!</v>
      </c>
    </row>
    <row r="24" spans="1:4" ht="15.75" customHeight="1" x14ac:dyDescent="0.25">
      <c r="A24" s="31" t="e">
        <f>IF($B$4="","",IF(YEAR($B$8)&gt;YEAR($B$4)+6,YEAR($B$4)+7,""))</f>
        <v>#VALUE!</v>
      </c>
      <c r="B24" s="32" t="e">
        <f>IF(A24="","",IF(AND(A24&gt;YEAR($B$4),A24&lt;YEAR($B$8)),ROUND(8*$B$3/$B$5-ROUND($B$3/$B$5*7,2),2),IF(A24=YEAR($B$8),$B$3-SUM($B$17:B23),"")))</f>
        <v>#VALUE!</v>
      </c>
      <c r="C24" s="41" t="e">
        <f t="shared" si="1"/>
        <v>#VALUE!</v>
      </c>
      <c r="D24" s="43" t="e">
        <f t="shared" si="2"/>
        <v>#VALUE!</v>
      </c>
    </row>
    <row r="25" spans="1:4" ht="15.75" customHeight="1" x14ac:dyDescent="0.25">
      <c r="A25" s="31" t="e">
        <f>IF($B$4="","",IF(YEAR($B$8)&gt;YEAR($B$4)+7,YEAR($B$4)+8,""))</f>
        <v>#VALUE!</v>
      </c>
      <c r="B25" s="32" t="e">
        <f>IF(A25="","",IF(AND(A25&gt;YEAR($B$4),A25&lt;YEAR($B$8)),ROUND(9*$B$3/$B$5-ROUND($B$3/$B$5*8,2),2),IF(A25=YEAR($B$8),$B$3-SUM($B$17:B24),"")))</f>
        <v>#VALUE!</v>
      </c>
      <c r="C25" s="41" t="e">
        <f t="shared" si="1"/>
        <v>#VALUE!</v>
      </c>
      <c r="D25" s="43" t="e">
        <f t="shared" si="2"/>
        <v>#VALUE!</v>
      </c>
    </row>
    <row r="26" spans="1:4" ht="15.75" customHeight="1" x14ac:dyDescent="0.25">
      <c r="A26" s="31" t="e">
        <f>IF($B$4="","",IF(YEAR($B$8)&gt;YEAR($B$4)+8,YEAR($B$4)+9,""))</f>
        <v>#VALUE!</v>
      </c>
      <c r="B26" s="32" t="e">
        <f>IF(A26="","",IF(AND(A26&gt;YEAR($B$4),A26&lt;YEAR($B$8)),ROUND(10*$B$3/$B$5-ROUND($B$3/$B$5*9,2),2),IF(A26=YEAR($B$8),$B$3-SUM($B$17:B25),"")))</f>
        <v>#VALUE!</v>
      </c>
      <c r="C26" s="41" t="e">
        <f t="shared" si="1"/>
        <v>#VALUE!</v>
      </c>
      <c r="D26" s="43" t="e">
        <f t="shared" si="2"/>
        <v>#VALUE!</v>
      </c>
    </row>
    <row r="27" spans="1:4" ht="15.75" customHeight="1" x14ac:dyDescent="0.25">
      <c r="A27" s="31" t="e">
        <f>IF($B$4="","",IF(YEAR($B$8)&gt;YEAR($B$4)+9,YEAR($B$4)+10,""))</f>
        <v>#VALUE!</v>
      </c>
      <c r="B27" s="32" t="e">
        <f>IF(A27="","",IF(AND(A27&gt;YEAR($B$4),A27&lt;YEAR($B$8)),ROUND(11*$B$3/$B$5-ROUND($B$3/$B$5*10,2),2),IF(A27=YEAR($B$8),$B$3-SUM($B$17:B26),"")))</f>
        <v>#VALUE!</v>
      </c>
      <c r="C27" s="41" t="e">
        <f t="shared" si="1"/>
        <v>#VALUE!</v>
      </c>
      <c r="D27" s="43" t="e">
        <f t="shared" si="2"/>
        <v>#VALUE!</v>
      </c>
    </row>
    <row r="28" spans="1:4" ht="15.75" x14ac:dyDescent="0.25">
      <c r="A28" s="31" t="e">
        <f>IF($B$4="","",IF(YEAR($B$8)&gt;YEAR($B$4)+10,YEAR($B$4)+11,""))</f>
        <v>#VALUE!</v>
      </c>
      <c r="B28" s="32" t="e">
        <f>IF(A28="","",IF(AND(A28&gt;YEAR($B$4),A28&lt;YEAR($B$8)),ROUND(12*$B$3/$B$5-ROUND($B$3/$B$5*11,2),2),IF(A28=YEAR($B$8),$B$3-SUM($B$17:B27),"")))</f>
        <v>#VALUE!</v>
      </c>
      <c r="C28" s="41" t="e">
        <f t="shared" si="1"/>
        <v>#VALUE!</v>
      </c>
      <c r="D28" s="43" t="e">
        <f t="shared" si="2"/>
        <v>#VALUE!</v>
      </c>
    </row>
    <row r="29" spans="1:4" ht="15.75" x14ac:dyDescent="0.25">
      <c r="A29" s="31" t="e">
        <f>IF($B$4="","",IF(YEAR($B$8)&gt;YEAR($B$4)+11,YEAR($B$4)+12,""))</f>
        <v>#VALUE!</v>
      </c>
      <c r="B29" s="32" t="e">
        <f>IF(A29="","",IF(AND(A29&gt;YEAR($B$4),A29&lt;YEAR($B$8)),ROUND(13*$B$3/$B$5-ROUND($B$3/$B$5*12,2),2),IF(A29=YEAR($B$8),$B$3-SUM($B$17:B28),"")))</f>
        <v>#VALUE!</v>
      </c>
      <c r="C29" s="41" t="e">
        <f t="shared" si="1"/>
        <v>#VALUE!</v>
      </c>
      <c r="D29" s="43" t="e">
        <f t="shared" si="2"/>
        <v>#VALUE!</v>
      </c>
    </row>
    <row r="30" spans="1:4" ht="15.75" x14ac:dyDescent="0.25">
      <c r="A30" s="31" t="e">
        <f>IF($B$4="","",IF(YEAR($B$8)&gt;YEAR($B$4)+12,YEAR($B$4)+13,""))</f>
        <v>#VALUE!</v>
      </c>
      <c r="B30" s="32" t="e">
        <f>IF(A30="","",IF(AND(A30&gt;YEAR($B$4),A30&lt;YEAR($B$8)),ROUND(14*$B$3/$B$5-ROUND($B$3/$B$5*13,2),2),IF(A30=YEAR($B$8),$B$3-SUM($B$17:B29),"")))</f>
        <v>#VALUE!</v>
      </c>
      <c r="C30" s="41" t="e">
        <f t="shared" si="1"/>
        <v>#VALUE!</v>
      </c>
      <c r="D30" s="43" t="e">
        <f t="shared" si="2"/>
        <v>#VALUE!</v>
      </c>
    </row>
    <row r="31" spans="1:4" ht="15.75" x14ac:dyDescent="0.25">
      <c r="A31" s="31" t="e">
        <f>IF($B$4="","",IF(YEAR($B$8)&gt;YEAR($B$4)+13,YEAR($B$4)+14,""))</f>
        <v>#VALUE!</v>
      </c>
      <c r="B31" s="32" t="e">
        <f>IF(A31="","",IF(AND(A31&gt;YEAR($B$4),A31&lt;YEAR($B$8)),ROUND(15*$B$3/$B$5-ROUND($B$3/$B$5*14,2),2),IF(A31=YEAR($B$8),$B$3-SUM($B$17:B30),"")))</f>
        <v>#VALUE!</v>
      </c>
      <c r="C31" s="41" t="e">
        <f t="shared" si="1"/>
        <v>#VALUE!</v>
      </c>
      <c r="D31" s="43" t="e">
        <f t="shared" si="2"/>
        <v>#VALUE!</v>
      </c>
    </row>
    <row r="32" spans="1:4" ht="15.75" x14ac:dyDescent="0.25">
      <c r="A32" s="31" t="e">
        <f>IF($B$4="","",IF(YEAR($B$8)&gt;YEAR($B$4)+14,YEAR($B$4)+15,""))</f>
        <v>#VALUE!</v>
      </c>
      <c r="B32" s="32" t="e">
        <f>IF(A32="","",IF(AND(A32&gt;YEAR($B$4),A32&lt;YEAR($B$8)),ROUND(16*$B$3/$B$5-ROUND($B$3/$B$5*15,2),2),IF(A32=YEAR($B$8),$B$3-SUM($B$17:B31),"")))</f>
        <v>#VALUE!</v>
      </c>
      <c r="C32" s="41" t="e">
        <f t="shared" si="1"/>
        <v>#VALUE!</v>
      </c>
      <c r="D32" s="43" t="e">
        <f t="shared" si="2"/>
        <v>#VALUE!</v>
      </c>
    </row>
    <row r="33" spans="1:4" ht="15.75" x14ac:dyDescent="0.25">
      <c r="A33" s="31" t="e">
        <f>IF($B$4="","",IF(YEAR($B$8)&gt;YEAR($B$4)+15,YEAR($B$4)+16,""))</f>
        <v>#VALUE!</v>
      </c>
      <c r="B33" s="32" t="e">
        <f>IF(A33="","",IF(AND(A33&gt;YEAR($B$4),A33&lt;YEAR($B$8)),ROUND(17*$B$3/$B$5-ROUND($B$3/$B$5*16,2),2),IF(A33=YEAR($B$8),$B$3-SUM($B$17:B32),"")))</f>
        <v>#VALUE!</v>
      </c>
      <c r="C33" s="41" t="e">
        <f t="shared" si="1"/>
        <v>#VALUE!</v>
      </c>
      <c r="D33" s="43" t="e">
        <f t="shared" si="2"/>
        <v>#VALUE!</v>
      </c>
    </row>
    <row r="34" spans="1:4" ht="15.75" x14ac:dyDescent="0.25">
      <c r="A34" s="31" t="e">
        <f>IF($B$4="","",IF(YEAR($B$8)&gt;YEAR($B$4)+16,YEAR($B$4)+17,""))</f>
        <v>#VALUE!</v>
      </c>
      <c r="B34" s="32" t="e">
        <f>IF(A34="","",IF(AND(A34&gt;YEAR($B$4),A34&lt;YEAR($B$8)),ROUND(18*$B$3/$B$5-ROUND($B$3/$B$5*17,2),2),IF(A34=YEAR($B$8),$B$3-SUM($B$17:B33),"")))</f>
        <v>#VALUE!</v>
      </c>
      <c r="C34" s="41" t="e">
        <f t="shared" si="1"/>
        <v>#VALUE!</v>
      </c>
      <c r="D34" s="43" t="e">
        <f t="shared" si="2"/>
        <v>#VALUE!</v>
      </c>
    </row>
    <row r="35" spans="1:4" ht="15.75" x14ac:dyDescent="0.25">
      <c r="A35" s="31" t="e">
        <f>IF($B$4="","",IF(YEAR($B$8)&gt;YEAR($B$4)+17,YEAR($B$4)+18,""))</f>
        <v>#VALUE!</v>
      </c>
      <c r="B35" s="32" t="e">
        <f>IF(A35="","",IF(AND(A35&gt;YEAR($B$4),A35&lt;YEAR($B$8)),ROUND(19*$B$3/$B$5-ROUND($B$3/$B$5*18,2),2),IF(A35=YEAR($B$8),$B$3-SUM($B$17:B34),"")))</f>
        <v>#VALUE!</v>
      </c>
      <c r="C35" s="41" t="e">
        <f t="shared" si="1"/>
        <v>#VALUE!</v>
      </c>
      <c r="D35" s="43" t="e">
        <f t="shared" si="2"/>
        <v>#VALUE!</v>
      </c>
    </row>
    <row r="36" spans="1:4" ht="15.75" x14ac:dyDescent="0.25">
      <c r="A36" s="31" t="e">
        <f>IF($B$4="","",IF(YEAR($B$8)&gt;YEAR($B$4)+18,YEAR($B$4)+19,""))</f>
        <v>#VALUE!</v>
      </c>
      <c r="B36" s="32" t="e">
        <f>IF(A36="","",IF(AND(A36&gt;YEAR($B$4),A36&lt;YEAR($B$8)),ROUND(20*$B$3/$B$5-ROUND($B$3/$B$5*19,2),2),IF(A36=YEAR($B$8),$B$3-SUM($B$17:B35),"")))</f>
        <v>#VALUE!</v>
      </c>
      <c r="C36" s="41" t="e">
        <f t="shared" si="1"/>
        <v>#VALUE!</v>
      </c>
      <c r="D36" s="43" t="e">
        <f t="shared" si="2"/>
        <v>#VALUE!</v>
      </c>
    </row>
    <row r="37" spans="1:4" ht="15.75" x14ac:dyDescent="0.25">
      <c r="A37" s="31" t="e">
        <f>IF($B$4="","",IF(YEAR($B$8)&gt;YEAR($B$4)+19,YEAR($B$4)+20,""))</f>
        <v>#VALUE!</v>
      </c>
      <c r="B37" s="32" t="e">
        <f>IF(A37="","",IF(AND(A37&gt;YEAR($B$4),A37&lt;YEAR($B$8)),ROUND(21*$B$3/$B$5-ROUND($B$3/$B$5*20,2),2),IF(A37=YEAR($B$8),$B$3-SUM($B$17:B36),"")))</f>
        <v>#VALUE!</v>
      </c>
      <c r="C37" s="41" t="e">
        <f t="shared" si="1"/>
        <v>#VALUE!</v>
      </c>
      <c r="D37" s="43" t="e">
        <f t="shared" si="2"/>
        <v>#VALUE!</v>
      </c>
    </row>
    <row r="38" spans="1:4" ht="15.75" x14ac:dyDescent="0.25">
      <c r="A38" s="31" t="e">
        <f>IF($B$4="","",IF(YEAR($B$8)&gt;YEAR($B$4)+20,YEAR($B$4)+21,""))</f>
        <v>#VALUE!</v>
      </c>
      <c r="B38" s="32" t="e">
        <f>IF(A38="","",IF(AND(A38&gt;YEAR($B$4),A38&lt;YEAR($B$8)),ROUND(22*$B$3/$B$5-ROUND($B$3/$B$5*21,2),2),IF(A38=YEAR($B$8),$B$3-SUM($B$17:B37),"")))</f>
        <v>#VALUE!</v>
      </c>
      <c r="C38" s="41" t="e">
        <f t="shared" si="1"/>
        <v>#VALUE!</v>
      </c>
      <c r="D38" s="43" t="e">
        <f t="shared" si="2"/>
        <v>#VALUE!</v>
      </c>
    </row>
    <row r="39" spans="1:4" ht="15.75" x14ac:dyDescent="0.25">
      <c r="A39" s="31" t="e">
        <f>IF($B$4="","",IF(YEAR($B$8)&gt;YEAR($B$4)+21,YEAR($B$4)+22,""))</f>
        <v>#VALUE!</v>
      </c>
      <c r="B39" s="32" t="e">
        <f>IF(A39="","",IF(AND(A39&gt;YEAR($B$4),A39&lt;YEAR($B$8)),ROUND(23*$B$3/$B$5-ROUND($B$3/$B$5*22,2),2),IF(A39=YEAR($B$8),$B$3-SUM($B$17:B38),"")))</f>
        <v>#VALUE!</v>
      </c>
      <c r="C39" s="41" t="e">
        <f t="shared" si="1"/>
        <v>#VALUE!</v>
      </c>
      <c r="D39" s="43" t="e">
        <f t="shared" si="2"/>
        <v>#VALUE!</v>
      </c>
    </row>
    <row r="40" spans="1:4" ht="15.75" x14ac:dyDescent="0.25">
      <c r="A40" s="31" t="e">
        <f>IF($B$4="","",IF(YEAR($B$8)&gt;YEAR($B$4)+22,YEAR($B$4)+23,""))</f>
        <v>#VALUE!</v>
      </c>
      <c r="B40" s="32" t="e">
        <f>IF(A40="","",IF(AND(A40&gt;YEAR($B$4),A40&lt;YEAR($B$8)),ROUND(24*$B$3/$B$5-ROUND($B$3/$B$5*23,2),2),IF(A40=YEAR($B$8),$B$3-SUM($B$17:B39),"")))</f>
        <v>#VALUE!</v>
      </c>
      <c r="C40" s="41" t="e">
        <f t="shared" si="1"/>
        <v>#VALUE!</v>
      </c>
      <c r="D40" s="43" t="e">
        <f t="shared" si="2"/>
        <v>#VALUE!</v>
      </c>
    </row>
    <row r="41" spans="1:4" ht="15.75" x14ac:dyDescent="0.25">
      <c r="A41" s="31" t="e">
        <f>IF($B$4="","",IF(YEAR($B$8)&gt;YEAR($B$4)+23,YEAR($B$4)+24,""))</f>
        <v>#VALUE!</v>
      </c>
      <c r="B41" s="32" t="e">
        <f>IF(A41="","",IF(AND(A41&gt;YEAR($B$4),A41&lt;YEAR($B$8)),ROUND(25*$B$3/$B$5-ROUND($B$3/$B$5*24,2),2),IF(A41=YEAR($B$8),$B$3-SUM($B$17:B40),"")))</f>
        <v>#VALUE!</v>
      </c>
      <c r="C41" s="41" t="e">
        <f t="shared" si="1"/>
        <v>#VALUE!</v>
      </c>
      <c r="D41" s="43" t="e">
        <f t="shared" si="2"/>
        <v>#VALUE!</v>
      </c>
    </row>
    <row r="42" spans="1:4" ht="15.75" x14ac:dyDescent="0.25">
      <c r="A42" s="31" t="e">
        <f>IF($B$4="","",IF(YEAR($B$8)&gt;YEAR($B$4)+24,YEAR($B$4)+25,""))</f>
        <v>#VALUE!</v>
      </c>
      <c r="B42" s="32" t="e">
        <f>IF(A42="","",IF(AND(A42&gt;YEAR($B$4),A42&lt;YEAR($B$8)),ROUND(26*$B$3/$B$5-ROUND($B$3/$B$5*25,2),2),IF(A42=YEAR($B$8),$B$3-SUM($B$17:B41),"")))</f>
        <v>#VALUE!</v>
      </c>
      <c r="C42" s="41" t="e">
        <f t="shared" si="1"/>
        <v>#VALUE!</v>
      </c>
      <c r="D42" s="43" t="e">
        <f t="shared" si="2"/>
        <v>#VALUE!</v>
      </c>
    </row>
    <row r="43" spans="1:4" x14ac:dyDescent="0.25">
      <c r="A43" s="30"/>
    </row>
    <row r="44" spans="1:4" x14ac:dyDescent="0.25">
      <c r="A44" s="30"/>
    </row>
    <row r="45" spans="1:4" x14ac:dyDescent="0.25">
      <c r="A45" s="30"/>
    </row>
    <row r="46" spans="1:4" x14ac:dyDescent="0.25">
      <c r="A46" s="30"/>
    </row>
    <row r="47" spans="1:4" x14ac:dyDescent="0.25">
      <c r="A47" s="30"/>
    </row>
    <row r="48" spans="1:4" x14ac:dyDescent="0.25">
      <c r="A48" s="30"/>
    </row>
    <row r="49" spans="1:1" x14ac:dyDescent="0.25">
      <c r="A49" s="30"/>
    </row>
    <row r="50" spans="1:1" x14ac:dyDescent="0.25">
      <c r="A50" s="30"/>
    </row>
    <row r="51" spans="1:1" x14ac:dyDescent="0.25">
      <c r="A51" s="30"/>
    </row>
    <row r="52" spans="1:1" x14ac:dyDescent="0.25">
      <c r="A52" s="30"/>
    </row>
    <row r="53" spans="1:1" x14ac:dyDescent="0.25">
      <c r="A53" s="30"/>
    </row>
    <row r="54" spans="1:1" x14ac:dyDescent="0.25">
      <c r="A54" s="30"/>
    </row>
    <row r="55" spans="1:1" x14ac:dyDescent="0.25">
      <c r="A55" s="30"/>
    </row>
    <row r="56" spans="1:1" x14ac:dyDescent="0.25">
      <c r="A56" s="30"/>
    </row>
    <row r="57" spans="1:1" x14ac:dyDescent="0.25">
      <c r="A57" s="30"/>
    </row>
    <row r="58" spans="1:1" x14ac:dyDescent="0.25">
      <c r="A58" s="30"/>
    </row>
    <row r="59" spans="1:1" x14ac:dyDescent="0.25">
      <c r="A59" s="30"/>
    </row>
    <row r="60" spans="1:1" x14ac:dyDescent="0.25">
      <c r="A60" s="30"/>
    </row>
    <row r="61" spans="1:1" x14ac:dyDescent="0.25">
      <c r="A61" s="30"/>
    </row>
    <row r="62" spans="1:1" x14ac:dyDescent="0.25">
      <c r="A62" s="30"/>
    </row>
    <row r="63" spans="1:1" x14ac:dyDescent="0.25">
      <c r="A63" s="30"/>
    </row>
    <row r="64" spans="1:1" x14ac:dyDescent="0.25">
      <c r="A64" s="30"/>
    </row>
    <row r="65" spans="1:1" x14ac:dyDescent="0.25">
      <c r="A65" s="30"/>
    </row>
    <row r="66" spans="1:1" x14ac:dyDescent="0.25">
      <c r="A66" s="30"/>
    </row>
    <row r="67" spans="1:1" x14ac:dyDescent="0.25">
      <c r="A67" s="30"/>
    </row>
    <row r="68" spans="1:1" x14ac:dyDescent="0.25">
      <c r="A68" s="30"/>
    </row>
    <row r="69" spans="1:1" x14ac:dyDescent="0.25">
      <c r="A69" s="30"/>
    </row>
    <row r="70" spans="1:1" x14ac:dyDescent="0.25">
      <c r="A70" s="30"/>
    </row>
    <row r="71" spans="1:1" x14ac:dyDescent="0.25">
      <c r="A71" s="30"/>
    </row>
    <row r="72" spans="1:1" x14ac:dyDescent="0.25">
      <c r="A72" s="30"/>
    </row>
    <row r="73" spans="1:1" x14ac:dyDescent="0.25">
      <c r="A73" s="30"/>
    </row>
    <row r="74" spans="1:1" x14ac:dyDescent="0.25">
      <c r="A74" s="30"/>
    </row>
    <row r="75" spans="1:1" x14ac:dyDescent="0.25">
      <c r="A75" s="30"/>
    </row>
    <row r="76" spans="1:1" x14ac:dyDescent="0.25">
      <c r="A76" s="30"/>
    </row>
    <row r="77" spans="1:1" x14ac:dyDescent="0.25">
      <c r="A77" s="30"/>
    </row>
    <row r="78" spans="1:1" x14ac:dyDescent="0.25">
      <c r="A78" s="30"/>
    </row>
    <row r="79" spans="1:1" x14ac:dyDescent="0.25">
      <c r="A79" s="30"/>
    </row>
    <row r="80" spans="1:1" x14ac:dyDescent="0.25">
      <c r="A80" s="30"/>
    </row>
    <row r="81" spans="1:1" x14ac:dyDescent="0.25">
      <c r="A81" s="30"/>
    </row>
    <row r="82" spans="1:1" x14ac:dyDescent="0.25">
      <c r="A82" s="30"/>
    </row>
    <row r="83" spans="1:1" x14ac:dyDescent="0.25">
      <c r="A83" s="30"/>
    </row>
    <row r="84" spans="1:1" x14ac:dyDescent="0.25">
      <c r="A84" s="30"/>
    </row>
    <row r="85" spans="1:1" x14ac:dyDescent="0.25">
      <c r="A85" s="30"/>
    </row>
    <row r="86" spans="1:1" x14ac:dyDescent="0.25">
      <c r="A86" s="30"/>
    </row>
    <row r="87" spans="1:1" x14ac:dyDescent="0.25">
      <c r="A87" s="30"/>
    </row>
    <row r="88" spans="1:1" x14ac:dyDescent="0.25">
      <c r="A88" s="30"/>
    </row>
    <row r="89" spans="1:1" x14ac:dyDescent="0.25">
      <c r="A89" s="30"/>
    </row>
    <row r="90" spans="1:1" x14ac:dyDescent="0.25">
      <c r="A90" s="30"/>
    </row>
    <row r="91" spans="1:1" x14ac:dyDescent="0.25">
      <c r="A91" s="30"/>
    </row>
    <row r="92" spans="1:1" x14ac:dyDescent="0.25">
      <c r="A92" s="30"/>
    </row>
    <row r="93" spans="1:1" x14ac:dyDescent="0.25">
      <c r="A93" s="30"/>
    </row>
    <row r="94" spans="1:1" x14ac:dyDescent="0.25">
      <c r="A94" s="30"/>
    </row>
    <row r="95" spans="1:1" x14ac:dyDescent="0.25">
      <c r="A95" s="30"/>
    </row>
    <row r="96" spans="1:1" x14ac:dyDescent="0.25">
      <c r="A96" s="30"/>
    </row>
    <row r="97" spans="1:1" x14ac:dyDescent="0.25">
      <c r="A97" s="30"/>
    </row>
    <row r="98" spans="1:1" x14ac:dyDescent="0.25">
      <c r="A98" s="30"/>
    </row>
    <row r="99" spans="1:1" x14ac:dyDescent="0.25">
      <c r="A99" s="30"/>
    </row>
    <row r="100" spans="1:1" x14ac:dyDescent="0.25">
      <c r="A100" s="30"/>
    </row>
    <row r="101" spans="1:1" x14ac:dyDescent="0.25">
      <c r="A101" s="30"/>
    </row>
    <row r="102" spans="1:1" x14ac:dyDescent="0.25">
      <c r="A102" s="30"/>
    </row>
    <row r="103" spans="1:1" x14ac:dyDescent="0.25">
      <c r="A103" s="30"/>
    </row>
    <row r="104" spans="1:1" x14ac:dyDescent="0.25">
      <c r="A104" s="30"/>
    </row>
    <row r="105" spans="1:1" x14ac:dyDescent="0.25">
      <c r="A105" s="30"/>
    </row>
    <row r="106" spans="1:1" x14ac:dyDescent="0.25">
      <c r="A106" s="30"/>
    </row>
    <row r="107" spans="1:1" x14ac:dyDescent="0.25">
      <c r="A107" s="30"/>
    </row>
    <row r="108" spans="1:1" x14ac:dyDescent="0.25">
      <c r="A108" s="30"/>
    </row>
    <row r="109" spans="1:1" x14ac:dyDescent="0.25">
      <c r="A109" s="30"/>
    </row>
    <row r="110" spans="1:1" x14ac:dyDescent="0.25">
      <c r="A110" s="30"/>
    </row>
    <row r="111" spans="1:1" x14ac:dyDescent="0.25">
      <c r="A111" s="30"/>
    </row>
    <row r="112" spans="1:1" x14ac:dyDescent="0.25">
      <c r="A112" s="30"/>
    </row>
    <row r="113" spans="1:1" x14ac:dyDescent="0.25">
      <c r="A113" s="30"/>
    </row>
    <row r="114" spans="1:1" x14ac:dyDescent="0.25">
      <c r="A114" s="30"/>
    </row>
    <row r="115" spans="1:1" x14ac:dyDescent="0.25">
      <c r="A115" s="30"/>
    </row>
    <row r="116" spans="1:1" x14ac:dyDescent="0.25">
      <c r="A116" s="30"/>
    </row>
    <row r="117" spans="1:1" x14ac:dyDescent="0.25">
      <c r="A117" s="30"/>
    </row>
    <row r="118" spans="1:1" x14ac:dyDescent="0.25">
      <c r="A118" s="30"/>
    </row>
    <row r="119" spans="1:1" x14ac:dyDescent="0.25">
      <c r="A119" s="30"/>
    </row>
    <row r="120" spans="1:1" x14ac:dyDescent="0.25">
      <c r="A120" s="30"/>
    </row>
    <row r="121" spans="1:1" x14ac:dyDescent="0.25">
      <c r="A121" s="30"/>
    </row>
    <row r="122" spans="1:1" x14ac:dyDescent="0.25">
      <c r="A122" s="30"/>
    </row>
    <row r="123" spans="1:1" x14ac:dyDescent="0.25">
      <c r="A123" s="30"/>
    </row>
    <row r="124" spans="1:1" x14ac:dyDescent="0.25">
      <c r="A124" s="30"/>
    </row>
    <row r="125" spans="1:1" x14ac:dyDescent="0.25">
      <c r="A125" s="30"/>
    </row>
    <row r="126" spans="1:1" x14ac:dyDescent="0.25">
      <c r="A126" s="30"/>
    </row>
  </sheetData>
  <sheetProtection sheet="1" objects="1" scenarios="1" selectLockedCells="1" selectUnlockedCells="1"/>
  <pageMargins left="0.70866141732283472" right="0.19685039370078741" top="0.78740157480314965" bottom="0.78740157480314965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Übersicht</vt:lpstr>
      <vt:lpstr>lfd. Nr. 1</vt:lpstr>
      <vt:lpstr>lfd. Nr. 2</vt:lpstr>
      <vt:lpstr>lfd. Nr. 3</vt:lpstr>
      <vt:lpstr>lfd. Nr. 4</vt:lpstr>
      <vt:lpstr>lfd. Nr. 5</vt:lpstr>
      <vt:lpstr>lfd. Nr. 6</vt:lpstr>
      <vt:lpstr>lfd. Nr. 7</vt:lpstr>
      <vt:lpstr>lfd. Nr. 8</vt:lpstr>
      <vt:lpstr>lfd. Nr. 9</vt:lpstr>
      <vt:lpstr>lfd. Nr. 10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Gelhaar, Jens</cp:lastModifiedBy>
  <cp:lastPrinted>2018-08-24T10:50:30Z</cp:lastPrinted>
  <dcterms:created xsi:type="dcterms:W3CDTF">2018-06-20T19:56:16Z</dcterms:created>
  <dcterms:modified xsi:type="dcterms:W3CDTF">2018-08-30T09:50:20Z</dcterms:modified>
</cp:coreProperties>
</file>